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restituciondetierras-my.sharepoint.com/personal/carlos_quinones_urt_gov_co/Documents/2026/Pubicacion/2026 03 02 informe contable/"/>
    </mc:Choice>
  </mc:AlternateContent>
  <xr:revisionPtr revIDLastSave="0" documentId="8_{0E9A7E28-2756-47A1-AE9E-37DFCA318202}" xr6:coauthVersionLast="47" xr6:coauthVersionMax="47" xr10:uidLastSave="{00000000-0000-0000-0000-000000000000}"/>
  <bookViews>
    <workbookView xWindow="-120" yWindow="-120" windowWidth="29040" windowHeight="15720" xr2:uid="{D61CC91F-BEAA-4F4F-9406-575706C1A36B}"/>
  </bookViews>
  <sheets>
    <sheet name="Preguntas" sheetId="1" r:id="rId1"/>
    <sheet name="Hoja1" sheetId="2" r:id="rId2"/>
  </sheets>
  <externalReferences>
    <externalReference r:id="rId3"/>
  </externalReferences>
  <definedNames>
    <definedName name="_xlnm._FilterDatabase" localSheetId="0" hidden="1">Preguntas!$A$4:$L$123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2" l="1"/>
  <c r="H47" i="2" s="1"/>
  <c r="H44" i="2"/>
  <c r="I121" i="1"/>
  <c r="H116" i="1"/>
  <c r="I101" i="1"/>
  <c r="H106" i="1"/>
  <c r="H41" i="1" l="1"/>
  <c r="H40" i="1"/>
  <c r="H39" i="1"/>
  <c r="H37" i="1"/>
  <c r="H36" i="1"/>
  <c r="H34" i="1"/>
  <c r="H33" i="1"/>
  <c r="H24" i="1"/>
  <c r="H22" i="1"/>
  <c r="H21" i="1"/>
  <c r="F47" i="2"/>
  <c r="D47" i="2"/>
  <c r="F46" i="2"/>
  <c r="D46" i="2"/>
  <c r="F44" i="2"/>
  <c r="D44" i="2"/>
  <c r="H123" i="1" l="1"/>
  <c r="H122" i="1"/>
  <c r="H121" i="1"/>
  <c r="H120" i="1"/>
  <c r="H119" i="1"/>
  <c r="H118" i="1"/>
  <c r="H117" i="1"/>
  <c r="H115" i="1"/>
  <c r="H114" i="1"/>
  <c r="H113" i="1"/>
  <c r="H112" i="1"/>
  <c r="H110" i="1"/>
  <c r="H109" i="1"/>
  <c r="H108" i="1"/>
  <c r="H105" i="1"/>
  <c r="H104" i="1"/>
  <c r="H103" i="1"/>
  <c r="H102" i="1"/>
  <c r="H101" i="1"/>
  <c r="H100" i="1"/>
  <c r="H99" i="1"/>
  <c r="H98" i="1"/>
  <c r="H97" i="1"/>
  <c r="H96" i="1"/>
  <c r="I96" i="1" s="1"/>
  <c r="H95" i="1"/>
  <c r="H94" i="1"/>
  <c r="H93" i="1"/>
  <c r="H92" i="1"/>
  <c r="H91" i="1"/>
  <c r="H88" i="1"/>
  <c r="H87" i="1"/>
  <c r="H86" i="1"/>
  <c r="H85" i="1"/>
  <c r="H84" i="1"/>
  <c r="H83" i="1"/>
  <c r="H82" i="1"/>
  <c r="H81" i="1"/>
  <c r="H80" i="1"/>
  <c r="H79" i="1"/>
  <c r="H77" i="1"/>
  <c r="H76" i="1"/>
  <c r="H75" i="1"/>
  <c r="H73" i="1"/>
  <c r="H72" i="1"/>
  <c r="H71" i="1"/>
  <c r="H70" i="1"/>
  <c r="H69" i="1"/>
  <c r="H68" i="1"/>
  <c r="H67" i="1"/>
  <c r="H66" i="1"/>
  <c r="H65" i="1"/>
  <c r="H64" i="1"/>
  <c r="H63" i="1"/>
  <c r="H62" i="1"/>
  <c r="H61" i="1"/>
  <c r="H60" i="1"/>
  <c r="H59" i="1"/>
  <c r="H57" i="1"/>
  <c r="H56" i="1"/>
  <c r="H55" i="1"/>
  <c r="H54" i="1"/>
  <c r="H52" i="1"/>
  <c r="H51" i="1"/>
  <c r="I51" i="1" s="1"/>
  <c r="H50" i="1"/>
  <c r="H49" i="1"/>
  <c r="H48" i="1"/>
  <c r="H47" i="1"/>
  <c r="H46" i="1"/>
  <c r="H45" i="1"/>
  <c r="H38" i="1"/>
  <c r="H35" i="1"/>
  <c r="I35" i="1" s="1"/>
  <c r="H32" i="1"/>
  <c r="H31" i="1"/>
  <c r="H30" i="1"/>
  <c r="H29" i="1"/>
  <c r="H28" i="1"/>
  <c r="H27" i="1"/>
  <c r="H26" i="1"/>
  <c r="H25" i="1"/>
  <c r="H23" i="1"/>
  <c r="I23" i="1" s="1"/>
  <c r="H20" i="1"/>
  <c r="H19" i="1"/>
  <c r="H18" i="1"/>
  <c r="H17" i="1"/>
  <c r="H15" i="1"/>
  <c r="H14" i="1"/>
  <c r="H13" i="1"/>
  <c r="H12" i="1"/>
  <c r="H11" i="1"/>
  <c r="H10" i="1"/>
  <c r="H9" i="1"/>
  <c r="H8" i="1"/>
  <c r="H7" i="1"/>
  <c r="I7" i="1" l="1"/>
  <c r="I20" i="1"/>
  <c r="I48" i="1"/>
  <c r="I62" i="1"/>
  <c r="I75" i="1"/>
  <c r="I91" i="1"/>
  <c r="I65" i="1"/>
  <c r="I32" i="1"/>
  <c r="I12" i="1"/>
  <c r="I26" i="1"/>
  <c r="I38" i="1"/>
  <c r="I54" i="1"/>
  <c r="I108" i="1"/>
  <c r="I68" i="1"/>
  <c r="I56" i="1"/>
  <c r="I79" i="1"/>
  <c r="I71" i="1"/>
  <c r="I45" i="1"/>
  <c r="I59" i="1"/>
  <c r="I114" i="1"/>
  <c r="I119" i="1"/>
  <c r="I15" i="1"/>
  <c r="I83" i="1"/>
  <c r="I29" i="1"/>
  <c r="I98" i="1"/>
  <c r="I112" i="1"/>
  <c r="I124" i="1" l="1"/>
  <c r="E132" i="1" l="1"/>
  <c r="E133" i="1" s="1"/>
</calcChain>
</file>

<file path=xl/sharedStrings.xml><?xml version="1.0" encoding="utf-8"?>
<sst xmlns="http://schemas.openxmlformats.org/spreadsheetml/2006/main" count="564" uniqueCount="349">
  <si>
    <t>ELEMENTOS DEL MARCO NORMATIVO</t>
  </si>
  <si>
    <t>POLÍTICAS CONTABLES</t>
  </si>
  <si>
    <t>ID</t>
  </si>
  <si>
    <t>PREGUNTA A EVALUAR</t>
  </si>
  <si>
    <t>TIPO</t>
  </si>
  <si>
    <t>CALIFICACIÓN</t>
  </si>
  <si>
    <t>PONDERACIÓN</t>
  </si>
  <si>
    <t>TOTAL</t>
  </si>
  <si>
    <t>OBSERVACIÓN</t>
  </si>
  <si>
    <t>¿La entidad ha definido las políticas  contables que debe aplicar para el reconocimiento, medición, revelación y presentación de los hechos económicos de acuerdo con el marco normativo que le corresponde aplicar?</t>
  </si>
  <si>
    <t>Si</t>
  </si>
  <si>
    <t xml:space="preserve">En la sesión 5ta del Comité Institucional de Gestión de Desempeño, llevado a cabo el 20 de noviembre de 2023, en el punto 2 del orden del día, se evidencia aprobación de las modificaciones realizadas a las políticas como se observa a continuación: “Por lo anterior, se pone en consideración por parte de los Integrantes del Comité Institucional de Gestión y Desempeño la aprobación de la Política Contable de la Unidad. Desde la Secretaria Técnica del Comité Institucional de Gestión y Desempeño, informa a cada uno de los integrantes que si está de acuerdo con lo mencionado anteriormente y se hace el llamado a cada integrante para el respectivo voto (…)” y “Por lo anterior, queda aprobada la Política Contable de la Unidad”. </t>
  </si>
  <si>
    <t>Existencia</t>
  </si>
  <si>
    <t>¿Se socializan las políticas con el personal involucrado en el proceso contable?</t>
  </si>
  <si>
    <t>Efectividad</t>
  </si>
  <si>
    <t>¿Las políticas establecidas son aplicadas en el desarrollo del proceso contable?</t>
  </si>
  <si>
    <t xml:space="preserve">Las Políticas contables se aplican en el proceso a partir del reconocimiento, seguido de la identificación, clasificación, medición inicial, registro, medición posterior, valuación, registro de ajustes contables, revelación, y finalmente presentación de los estados financieros con sus notas. </t>
  </si>
  <si>
    <t>¿Las políticas contables responden a la naturaleza y a la actividad de la entidad?</t>
  </si>
  <si>
    <t>¿Las políticas contables propenden por la representación fiel de la información financiera?</t>
  </si>
  <si>
    <t>Las políticas contables definidas en la Entidad propenden por la representación fiel y relevancia de los hechos económicos presentados en la información financiera, teniendo en cuenta el Marco Conceptual; Normas para el Reconocimiento, Medición, Revelación y Presentación de los Hechos Económicos; Procedimientos Contables; Guías de Aplicación; el Catálogo General de Cuentas y la Doctrina Contable Pública emitidos por la Contaduría General de la Nación.</t>
  </si>
  <si>
    <t>¿Se socializan estos instrumentos de seguimiento con los responsables?</t>
  </si>
  <si>
    <t>¿Se hace seguimiento o monitoreo al cumplimiento de los planes de mejoramiento?</t>
  </si>
  <si>
    <t>¿La entidad cuenta con una política o instrumento (procedimiento, manual, regla de negocio, guía, instructivo, etc.) tendiente a facilitar el flujo de información relativo a los hechos económicos originados en cualquier dependencia?</t>
  </si>
  <si>
    <t>a. Desde el proceso de Gestión financiera se tienen implementados los documentos del proceso que facilitan el flujo de información, para ello se han implementado: 49 documentos conformados por Guías, políticas, caracterización del proceso, formatos, instructivos, procedimientos, manual y planes, los cuales se encuentran cargados y formalizados en el sistema de información STRATEGOS. 
b. Anualmente se emite la circular y resoluciones con las instrucciones para el flujo de información:
- Resolución Desagregación Presupuesto.
- Circular de apertura de periodo
- Circular de cierre de periodo
- Correo Cronograma - Solicitud información contable a las dependencias.
- Resolución de viáticos
- Resolución de caja menor
- Circular PAC - Cronograma PAC
c. Adicionalmente, en el Procedimiento GF-PR-27 - Gestión Contable se establece la información que cada dependencia debe allegar al proceso contable.</t>
  </si>
  <si>
    <t xml:space="preserve"> ¿Se socializan estas herramientas con el personal involucrado en el proceso?</t>
  </si>
  <si>
    <t>¿Se tienen identificados los documentos idóneos mediante los cuales se informa al área contable?</t>
  </si>
  <si>
    <t xml:space="preserve">En la Política de Operación Contable se establecen los documentos que cada dependencia debe remitir al Grupo. </t>
  </si>
  <si>
    <t>Las políticas contables, los procedimientos y las guías detallan los medios, formas y formalidades mediante los cuales se debe reportar la información al responsable de la ejecución del proceso con el fin de realizar las actividades de registro inicial, ajuste, modificación, reporte y generación de información financiera.</t>
  </si>
  <si>
    <t>¿Existen procedimientos internos documentados que faciliten la aplicación de la política?</t>
  </si>
  <si>
    <t>¿Se ha implementado una política o instrumento (directriz, procedimiento, guía o lineamiento) sobre la identificación de los bienes físicos en forma individualizada dentro del proceso contable de la entidad?</t>
  </si>
  <si>
    <t xml:space="preserve">a. La Unidad desde el grupo del proceso de gestión logística y de recursos físicos a nivel nacional se encarga de individualizar cada bien físico y en los casos que requiere se marca con placa de inventario, cuyo control se realiza en el aplicativo Stone. 
b. Periódicamente se realiza toma física de inventarios para verificar la individualización y registro de los bienes físicos según lo establecido en el manual GL-MA-01. </t>
  </si>
  <si>
    <t>¿Se ha socializado este instrumento con el personal involucrado en el proceso?</t>
  </si>
  <si>
    <t>¿Se verifica la individualización de los bienes físicos?</t>
  </si>
  <si>
    <t>¿Se cuenta con una directriz, guía o procedimiento para realizar las conciliaciones de las partidas más relevantes, a fin de lograr una adecuada identificación y medición?</t>
  </si>
  <si>
    <t xml:space="preserve">Tanto en las Política Contables, como en el procedimiento Gestión Contable GF-PR-27 se establecen los lineamientos para realizar las diferentes conciliaciones de los saldos contables de la URT. </t>
  </si>
  <si>
    <t>¿Se socializan estas directrices, guías o procedimientos con el personal involucrado en el proceso?</t>
  </si>
  <si>
    <t>¿Se verifica la aplicación de estas directrices, guías o procedimientos?</t>
  </si>
  <si>
    <t>¿Se cuenta con una directriz, guía, lineamiento, procedimiento o instrucción en que se defina la segregación de funciones (autorizaciones, registros y manejos) dentro de los procesos contables?</t>
  </si>
  <si>
    <t>¿Se socializa esta directriz, guía, lineamiento, procedimiento o instrucción con el personal involucrado en el proceso?</t>
  </si>
  <si>
    <t>¿Se verifica el cumplimiento de esta directriz, guía, lineamiento, procedimiento o instrucción?</t>
  </si>
  <si>
    <t>Parcialmente</t>
  </si>
  <si>
    <t>¿Se cuenta con una directriz, procedimiento, guía, lineamiento o instrucción para la presentación oportuna de la información financiera?</t>
  </si>
  <si>
    <t>¿Se cumple con la directriz, guía, lineamiento, procedimiento o instrucción?</t>
  </si>
  <si>
    <t>¿Existe un procedimiento para llevar a cabo, en forma adecuada, el cierre integral de la información producida en las áreas o dependencias que generan hechos económicos?</t>
  </si>
  <si>
    <t>¿Se socializa este procedimiento con el personal involucrado en el proceso?</t>
  </si>
  <si>
    <t>¿Se cumple con el procedimiento?</t>
  </si>
  <si>
    <t>¿La entidad tiene implementadas directrices, procedimientos, guías o lineamientos para realizar periódicamente inventarios y cruces de información, que le permitan verificar la existencia de activos y pasivos?</t>
  </si>
  <si>
    <t>¿Se socializan las directrices, procedimientos, guías o lineamientos con el personal involucrado en el proceso?</t>
  </si>
  <si>
    <t>¿Se cumple con estas directrices, procedimientos, guías o lineamientos?</t>
  </si>
  <si>
    <t>¿Se tienen establecidas directrices, procedimientos, instrucciones, o lineamientos sobre análisis, depuración y seguimiento de cuentas para el mejoramiento y sostenibilidad de la calidad de la información?</t>
  </si>
  <si>
    <t>¿Se socializan estas directrices, procedimientos, instrucciones, o lineamientos con el personal involucrado en el proceso?</t>
  </si>
  <si>
    <t>¿Existen mecanismos para verificar el cumplimiento de estas directrices, procedimientos, instrucciones, o lineamientos?</t>
  </si>
  <si>
    <t xml:space="preserve">Los colaboradores del Grupo de Gestión Económica y Financiera según los roles asignados verifican en cada cierre la realización oportuna de las conciliaciones según aplique. Los ajustes manuales requieren aprobación de la Contadora Pública quien verifica que estén debidamente sustentados y soportados para aprobar dicho ajuste.. </t>
  </si>
  <si>
    <t>ETAPAS DEL PROCESO CONTABLE</t>
  </si>
  <si>
    <t>¿Se evidencia por medio de flujogramas, u otra técnica o mecanismo, la forma como circula la información hacia el área contable?</t>
  </si>
  <si>
    <t>¿La entidad ha identificado los proveedores de información dentro del proceso contable?</t>
  </si>
  <si>
    <t>En el documento GF-CA-01 Caracterización, se especifican los proveedores y entradas de información al área contable.</t>
  </si>
  <si>
    <t>¿La entidad ha identificado los receptores de información dentro del proceso contable?</t>
  </si>
  <si>
    <t>En la Caracterización del proceso, incorporado en el sistema de información STRATEGOS, se establecen las responsabilidades de las áreas frente al proceso contable y controles administrativos y operativos para asegurar los insumos necesarios para la preparación de los estados contables.</t>
  </si>
  <si>
    <t>El proceso cuenta con la caracterización de procesos GR-CP-005 GF-CA-01 versión 4 del 20 de diciembre de 2023 en la cual se establecen los responsables de ejecutar las actividades del proceso con las información suministrada por los proveedores de entrada de información, adicionalmente, estos responsables de recibir la información y procesar la misma se encuentran documentadas mediante los procedimientos, guías y formatos.</t>
  </si>
  <si>
    <t>¿Los derechos y obligaciones se encuentran debidamente individualizados en la contabilidad, bien sea por el área contable, o bien por otras dependencias?</t>
  </si>
  <si>
    <t>Los derechos y obligaciones adquiridos por la Unidad se encuentran debidamente individualizados y registrados en  SIIF Nación o en aplicativos de las dependencias (Según aplique) la operación se administra en los aplicativos que respaldan el origen de la información contable.
Los aplicativos que administran el detalle a nivel de tercero de la información registrada en SIIF Nación son: 
- Heinsohn
- Stone
- e_kogui</t>
  </si>
  <si>
    <t>¿Los derechos y obligaciones se miden a partir de su individualización?</t>
  </si>
  <si>
    <t>El detalle por tercero se evidencia en los siguientes reportes generados de SIIF Nación: 
a. Bancos
b. Cajas 
c. Propiedad, Planta y Equipo (auxiliar) y base de datos de Stone (administrado por GSOA)
d. Reporte Ekogui (administrado por DIJUR)</t>
  </si>
  <si>
    <t xml:space="preserve">Los derechos y obligaciones se miden y se incorporan en el SIIF Nación de forma individualizada y en ocasiones de manera agregada, como es el caso de la nómina, procesos judiciales, cobro coactivo, el inventario de bienes muebles e inmuebles que tiene aplicativos que permiten llevar el control individualizado. </t>
  </si>
  <si>
    <t>¿La baja en cuentas es factible a partir de la individualización de los derechos y obligaciones?</t>
  </si>
  <si>
    <t xml:space="preserve">Existen mecanismos que permiten tener individualizadas los derechos y obligaciones, admitiendo darlos de baja y realizar modificaciones para cada cuenta </t>
  </si>
  <si>
    <t>¿Para la identificación de los hechos económicos, se toma como base el marco normativo aplicable a la entidad?</t>
  </si>
  <si>
    <t>¿En el proceso de identificación se tienen en cuenta los criterios para el reconocimiento de los hechos económicos definidos en las normas?</t>
  </si>
  <si>
    <t xml:space="preserve">En las Políticas Contables se estableció para cada partida el criterio de reconocimiento, fundamentado en el marco normativo que le aplica a la URT. </t>
  </si>
  <si>
    <t>La identificación de hechos económicos se encuentra definida en las políticas contables para la elaboración y presentación de los Estados financieros, los cuales se crearon y se actualizan acorde a la normatividad aplicable a la entidad.</t>
  </si>
  <si>
    <t>¿Se utiliza la versión actualizada del Catálogo General de Cuentas correspondiente al marco normativo aplicable a la entidad?</t>
  </si>
  <si>
    <t>¿Se realizan revisiones permanentes sobre la vigencia del catálogo de cuentas?</t>
  </si>
  <si>
    <t>¿Se llevan registros individualizados de los hechos económicos ocurridos en la entidad?</t>
  </si>
  <si>
    <t xml:space="preserve">Las operaciones se registran en SIIF Nación a nivel de terceros, los derechos y obligaciones se tienen debidamente individualizados por cada una de las áreas funcionales responsables de la información, se incorporan en la contabilidad a través de reportes de aplicativos e informes de los proyectos ejecutados a través de convenios o contratos. </t>
  </si>
  <si>
    <t>¿En el proceso de clasificación se consideran los criterios definidos en el marco normativo aplicable a la entidad?</t>
  </si>
  <si>
    <t>Las Políticas Contables se estipuló el criterio de clasificación para cada una de las partidas contables conforme al marco normativo que aplica a la URT.</t>
  </si>
  <si>
    <t>¿Los hechos económicos se contabilizan cronológicamente?</t>
  </si>
  <si>
    <t>¿Se verifica el registro contable cronológico de los hechos económicos?</t>
  </si>
  <si>
    <t>¿Se verifica el registro consecutivo de los hechos económicos en los libros de contabilidad?</t>
  </si>
  <si>
    <t xml:space="preserve">se revisa que el consecutivo de los documentos este completo y al momento de armar los expedientes de archivo se completa el consecutivo con los comprobantes aprobados, elaborados, no aprobados y los rechazados, esta situación, se verificó en la revisión de los documentos soportes. </t>
  </si>
  <si>
    <t>¿Los hechos económicos registrados están respaldados en documentos soporte idóneos?</t>
  </si>
  <si>
    <t>Los registros de las operaciones en SIIF Nación están soportados documentalmente según la naturaleza de la operación.</t>
  </si>
  <si>
    <t>¿Se verifica que los registros contables cuenten con los documentos de origen interno o externo que los soporten?</t>
  </si>
  <si>
    <t xml:space="preserve">Conforme al lineamiento del Procedimiento GF-PR-27 Gestión Contable, versión 9  y los procedimientos asociados de las áreas fuente, se verifican los requisitos documentales y las consideraciones para la generación de los diferentes comprobantes. La información y soportes son avalados por el Grupo para su registro según el proceso de análisis, elaboración y presentación de los estados contables </t>
  </si>
  <si>
    <t>¿Se conservan y custodian los documentos soporte?</t>
  </si>
  <si>
    <t>El Grupo custodia los documentos soporte según su naturaleza y transacción.</t>
  </si>
  <si>
    <t xml:space="preserve">Según resultados de auditorías y seguimientos que incluyeron verificación selectiva de registros contables, se constató la elaboración de comprobantes contables y la organización documental de estos conforme al marco normativo aplicable y las normas de archivo </t>
  </si>
  <si>
    <t>¿Los comprobantes de contabilidad se realizan cronológicamente?</t>
  </si>
  <si>
    <t xml:space="preserve">En general los comprobantes de contabilidad se realizan cronológicamente </t>
  </si>
  <si>
    <t xml:space="preserve"> ¿Los comprobantes de contabilidad se enumeran consecutivamente?</t>
  </si>
  <si>
    <t>¿Los libros de contabilidad se encuentran debidamente soportados en comprobantes de contabilidad?</t>
  </si>
  <si>
    <t>Los libros de contabilidad son generados de acuerdo a la información registrada en el aplicativo SIIF Nación mediante los comprobantes contables.</t>
  </si>
  <si>
    <t>¿La información de los libros de contabilidad coincide con la registrada en los comprobantes de contabilidad?</t>
  </si>
  <si>
    <t xml:space="preserve">Conforme a la muestra seleccionada en la verificación de los estados financieros, la información de los libros de contabilidad coincide con la información registrada en los comprobantes de contabilidad </t>
  </si>
  <si>
    <t>En caso de haber diferencias entre los registros en los libros y los comprobantes de contabilidad, ¿se realizan las conciliaciones y ajustes necesarios?</t>
  </si>
  <si>
    <t xml:space="preserve">Se realiza revisión de la información registrada en los libros contables y en los comprobantes contables, los soportes se encuentran en el Grupo de Gestión Económica y Financiera.. </t>
  </si>
  <si>
    <t xml:space="preserve">¿Existe algún mecanismo a través del cual se verifique la completitud de los registros contables? </t>
  </si>
  <si>
    <t>Cada proceso que interviene en el flujo de información contable garantiza la integridad y oportunidad en la remisión de información al proceso de gestión económica y financiera de forma permanente, así mismo, se verifican las conciliaciones realizadas con el fin de evaluar la razonabilidad de las cifras.</t>
  </si>
  <si>
    <t>¿Dicho mecanismo se aplica de manera permanente o periódica?</t>
  </si>
  <si>
    <t>La verificación se realiza mensualmente al momento de realizar el archivo de los documentos.</t>
  </si>
  <si>
    <t>¿Los libros de contabilidad se encuentran actualizados y sus saldos están de acuerdo con el último informe trimestral transmitido a la Contaduría General de la Nación?</t>
  </si>
  <si>
    <t>La información transmitida a la Contaduría General de la Nación a través del CHIP es extraída del Sistema de Información Financiera SIIF Nación de acuerdo a los hechos económicos reconocidos.</t>
  </si>
  <si>
    <t>¿Los criterios de medición inicial de los hechos económicos utilizados por la entidad corresponden al marco normativo aplicable a la entidad?</t>
  </si>
  <si>
    <t>En las Políticas Contables se definió para cada hecho económico los criterios de medición inicial de acuerdo con el marco normativo aplicable a la URT.</t>
  </si>
  <si>
    <t>¿Los criterios de medición de los activos, pasivos, ingresos, gastos y costos contenidos en el marco normativo aplicable a la entidad, son de conocimiento del personal involucrado en el proceso contable?</t>
  </si>
  <si>
    <t>¿Los criterios de medición de los activos, pasivos, ingresos, gastos y costos se aplican conforme al marco normativo que le corresponde a la entidad?</t>
  </si>
  <si>
    <t>Los criterios de medición para las partidas contables se dan de acuerdo a lo establecido en las Políticas Contables.</t>
  </si>
  <si>
    <t>¿Se calculan, de manera adecuada, los valores correspondientes a los procesos de depreciación, amortización, agotamiento y deterioro, según aplique?</t>
  </si>
  <si>
    <t>Los cálculos de depreciación de los activos fijos se realizan según la política contable. Se gestiona y controla los activos y su depreciación con la herramienta Stone. GSOA- Grupo de Gestión y Seguimiento de Operación Administrativa es la encargada y responsable de los cálculos para la depreciación de los bienes , la cual es verificada por el Grupo de Gestión Económica y Financiera a efectos del cierre contable.</t>
  </si>
  <si>
    <t>¿Los cálculos de depreciación se realizan con base en lo establecido en la política?</t>
  </si>
  <si>
    <t xml:space="preserve">El cálculo de la depreciación se realiza de acuerdo a lo criterios establecidos en las Políticas Contables para la cuenta de Propiedad, Planta y Equipo. </t>
  </si>
  <si>
    <t>¿La vida útil de la propiedad, planta y equipo, y la depreciación son objeto de revisión periódica?</t>
  </si>
  <si>
    <t>¿Se verifican los indicios de deterioro de los activos por lo menos al final del periodo contable?</t>
  </si>
  <si>
    <t>¿Se encuentran plenamente establecidos los criterios de medición posterior para cada uno de los elementos de los estados financieros?</t>
  </si>
  <si>
    <t>En las Políticas Contables se estableció para cada partida el criterio de medición posterior, fundamentado en el marco normativo que le aplica a la URT</t>
  </si>
  <si>
    <t>¿Los criterios se establecen con base en el marco normativo aplicable a la entidad?</t>
  </si>
  <si>
    <t>Las Políticas Contables para cada partida contable fundamentó los criterios de medición posterior según el marco normativo que le aplica a la URT.</t>
  </si>
  <si>
    <t>¿Se identifican los hechos económicos que deben ser objeto de actualización posterior?</t>
  </si>
  <si>
    <t xml:space="preserve">Dentro las políticas contables se definen las partidas que son objeto de actualización posterior </t>
  </si>
  <si>
    <t>¿Se verifica que la medición posterior se efectúa con base en los criterios establecidos en el marco normativo aplicable a la entidad?</t>
  </si>
  <si>
    <t>Se tienen mecanismos de control que permiten verificar que se realice la medición posterior para las partidas que lo requieren, parte de este mecanismo consiste en el cronograma de actividades mensual, que permite verificar mensualmente que se realice dicha medición a las partidas que les aplica.</t>
  </si>
  <si>
    <t>En el desarrollo del proceso contable se cuenta con cronogramas de actividades mensuales como mecanismo de control, con lo cual se verifica que las mediciones correspondientes a las diferentes partidas se lleven a cabo.</t>
  </si>
  <si>
    <t>¿La actualización de los hechos económicos se realiza de manera oportuna?</t>
  </si>
  <si>
    <t>¿Se soportan las mediciones fundamentadas en estimaciones o juicios de profesionales expertos ajenos al proceso contable?</t>
  </si>
  <si>
    <t>PRESENTACIÓN DE ESTADOS FINANCIEROS</t>
  </si>
  <si>
    <t>¿Se elaboran y presentan oportunamente los estados financieros a los usuarios de la información financiera?</t>
  </si>
  <si>
    <t>La información financiera se elabora y presenta oportunamente según lo indicado por el Marco regulatorio dado por la Contaduría General de la Nación. Es de anotar que esta además de ser utilizada por los usuarios internos, se publica en la página web de la Unidad mensualmente y se realiza transmisión o reporte trimestral en el sistema CHIP - Consolidador de Hacienda e Información Pública.</t>
  </si>
  <si>
    <t>¿Se cuenta con una política, directriz, procedimiento, guía o lineamiento para la divulgación de los estados financieros?</t>
  </si>
  <si>
    <t>Los lineamientos para la divulgación de la información a nivel interno y externo se cumplen, evidencia de ello es la publicación en la página web de la Unidad de los estados financieros mensuales y las notas a los estados financieros trimestrales, así como la remisión de los estados financieros, notas a los estados y reportes financieros remitidos trimestralmente en el sistema CHIP - Consolidador de Hacienda e Información Pública.</t>
  </si>
  <si>
    <t>¿Se cumple la política, directriz, procedimiento, guía o lineamiento establecida para la divulgación de los estados financieros?</t>
  </si>
  <si>
    <t>¿Se tienen en cuenta los estados financieros para la toma de decisiones en la gestión de la entidad?</t>
  </si>
  <si>
    <t xml:space="preserve">¿Se elabora el juego completo de estados financieros, con corte al 31 de diciembre? </t>
  </si>
  <si>
    <t>¿Las cifras contenidas en los estados financieros coinciden con los saldos de los libros de contabilidad?</t>
  </si>
  <si>
    <t>¿Se realizan verificaciones de los saldos de las partidas de los estados financieros previo a la presentación de los estados financieros?</t>
  </si>
  <si>
    <t>¿Se utiliza un sistema de indicadores para analizar e interpretar la realidad financiera de la entidad?</t>
  </si>
  <si>
    <t>No</t>
  </si>
  <si>
    <t>¿Los indicadores se ajustan a las necesidades de la entidad y del proceso contable?</t>
  </si>
  <si>
    <t xml:space="preserve">El indicador GF-EC-05 está relacionado con la oportunidad en la elaboración de los estados financieros </t>
  </si>
  <si>
    <t>¿Se verifica la fiabilidad de la información utilizada como insumo para la elaboración del indicador?</t>
  </si>
  <si>
    <t xml:space="preserve">La información utilizada para el cálculo de los indicadores esta descrita en el sistema de información STRATEGOS, dichos indicadores son monitoreados trimestralmente por la segunda línea de defensa (Oficina Asesora de Planeación Sectorial - OAPS) y posteriormente son evaluados por la tercera línea de defensa (Oficina de Control Interno - OCI). </t>
  </si>
  <si>
    <t>¿La información financiera presenta la suficiente ilustración para su adecuada comprensión por parte de los usuarios?</t>
  </si>
  <si>
    <t xml:space="preserve"> ¿Las notas a los estados financieros cumplen con las revelaciones requeridas en las normas para el reconocimiento, medición, revelación y presentación de los hechos económicos del marco normativo aplicable?</t>
  </si>
  <si>
    <t>¿El contenido de las notas a los estados financieros revela en forma suficiente la información de tipo cualitativo y cuantitativo para que sea útil al usuario?</t>
  </si>
  <si>
    <t xml:space="preserve">¿En las notas a los estados financieros, se hace referencia a las variaciones significativas que se presentan de un periodo a otro? </t>
  </si>
  <si>
    <t xml:space="preserve">Presentan las partidas más significativas para la vigencia actual en las notas a los estados financieros, también se revelan las variaciones más significativas producto de la comparación de la vigencia actual con la pasada para algunas cuentas contables </t>
  </si>
  <si>
    <t>¿Las notas explican la aplicación de metodologías o la aplicación de juicios profesionales en la preparación de la información, cuando a ello hay lugar?</t>
  </si>
  <si>
    <t xml:space="preserve">Cuando hay lugar a ello, en las notas los estados financieros se mencionan las metodologías utilizadas para realizar los cálculos y preparación de la información. </t>
  </si>
  <si>
    <t>¿Se corrobora que la información presentada a los distintos usuarios de la información sea consistente?</t>
  </si>
  <si>
    <t>Tanto en el procedimiento GF-PR-27 Gestión contable como en el instructivo GF-IN-04 se incluyen actividades para el control y revisión de la información.</t>
  </si>
  <si>
    <t>RENDICION DE CUENTAS E INFORMACIÓN A PARTES INTERESADAS</t>
  </si>
  <si>
    <t>¿Para las entidades obligadas a realizar rendición de cuentas, se presentan los estados financieros en la misma? Si la entidad no está obligada a rendición de cuentas, ¿se prepara información financiera con propósitos específicos que propendan por la transparencia?</t>
  </si>
  <si>
    <t>¿Se verifica la consistencia de las cifras presentadas en los estados financieros con las presentadas en la rendición de cuentas o la presentada para propósitos específicos?</t>
  </si>
  <si>
    <t>Debido a que no se realiza una presentación detallada de los Estados Financieros en la rendición de cuentas, no es posible evaluar la coherencia de la información.</t>
  </si>
  <si>
    <t xml:space="preserve"> ¿Se presentan explicaciones que faciliten a los diferentes usuarios la comprensión de la información financiera presentada?</t>
  </si>
  <si>
    <t>En la rendición de cuentas realizada no se observa que se presenten explicaciones que faciliten a los diferentes usuarios la comprensión de la información financiera presentada.</t>
  </si>
  <si>
    <t>GESTION DEL RIESGO CONTABLE</t>
  </si>
  <si>
    <t>¿Existen mecanismos de identificación y monitoreo de los riesgos de índole contable?</t>
  </si>
  <si>
    <t>¿Se deja evidencia de la aplicación de estos mecanismos?</t>
  </si>
  <si>
    <t>¿Se ha establecido la probabilidad de ocurrencia y el impacto que puede tener, en la entidad, la materialización de los riesgos de índole contable?</t>
  </si>
  <si>
    <t xml:space="preserve">Cada uno de los riesgos determinados en el procedimiento cuenta con un análisis del riesgo en el que se especifica la posibilidad de ocurrencia, el impacto, calificación, evaluación y medidas de respuesta </t>
  </si>
  <si>
    <t>¿Se analizan y se da un tratamiento adecuado a los riesgos de índole contable en forma permanente?</t>
  </si>
  <si>
    <t>El tratamiento de los riesgos se encuentra definido en la política, así mismo, estos son evaluados y controlados de acuerdo con el impacto y probabilidad de ocurrencia.</t>
  </si>
  <si>
    <t>¿Los riesgos identificados se revisan y actualizan periódicamente?</t>
  </si>
  <si>
    <t>¿Se han establecido controles que permitan mitigar o neutralizar la ocurrencia de cada riesgo identificado?</t>
  </si>
  <si>
    <t xml:space="preserve">En el mapa de riesgos, cada riesgo cuenta con uno o varios controles que permiten mitigar la ocurrencia del mismo. </t>
  </si>
  <si>
    <t>¿Se realizan autoevaluaciones periódicas para determinar la eficacia de los controles implementados en cada una de las actividades del proceso contable?</t>
  </si>
  <si>
    <t>¿Los funcionarios involucrados en el proceso contable poseen las habilidades y competencias necesarias para su ejecución?</t>
  </si>
  <si>
    <t>¿Las personas involucradas en el proceso contable están capacitadas para identificar los hechos económicos propios de la entidad que tienen impacto contable?</t>
  </si>
  <si>
    <t xml:space="preserve">El perfil de los integrantes del Grupo de Gestión Económica y Financiera demuestra experiencia y competencia en el proceso contable y del marco normativo para entidades de gobierno </t>
  </si>
  <si>
    <t>¿Dentro del plan institucional de capacitación se considera el desarrollo de competencias y actualización permanente del personal involucrado en el proceso contable?</t>
  </si>
  <si>
    <t>¿Se verifica la ejecución del plan de capacitación?</t>
  </si>
  <si>
    <t>El grupo de talento Humano realiza el seguimiento al plan de capacitación programado para la vigencia.</t>
  </si>
  <si>
    <t>¿Se verifica que los programas de capacitación desarrollados apuntan al mejoramiento de competencias y habilidades?</t>
  </si>
  <si>
    <t>RANGOS DE CALIFICACIÓN DE LA EVALUACIÓN</t>
  </si>
  <si>
    <t>CALIFICACIÓN CUALITATIVA</t>
  </si>
  <si>
    <t>1.0 &lt;= CALIFICACIÓN &lt; 3.0</t>
  </si>
  <si>
    <t>DEFICIENTE</t>
  </si>
  <si>
    <t>3.0 &lt;= CALIFICACIÓN &lt; 4.0</t>
  </si>
  <si>
    <t>ADECUADO</t>
  </si>
  <si>
    <t>4.0 &lt;= CALIFICACIÓN &lt;= 5.0</t>
  </si>
  <si>
    <t>EFICIENTE</t>
  </si>
  <si>
    <t>MÁXIMO A OBTENER</t>
  </si>
  <si>
    <t>TOTAL PREGUNTAS</t>
  </si>
  <si>
    <t>PUNTAJE</t>
  </si>
  <si>
    <t>PORCENTAJE OBTENIDO</t>
  </si>
  <si>
    <t>RESULTADOS OBTENIDOS</t>
  </si>
  <si>
    <t>RECONOCIMIENTO</t>
  </si>
  <si>
    <t>IDENTIFICACIÓN</t>
  </si>
  <si>
    <t>CLASIFICACIÓN</t>
  </si>
  <si>
    <t>REGISTRO</t>
  </si>
  <si>
    <t>MEDICIÓN INICIAL</t>
  </si>
  <si>
    <t>MEDICIÓN POSTERIOR</t>
  </si>
  <si>
    <t>REVELACIÓN</t>
  </si>
  <si>
    <t>TOTAL PUNTAJE</t>
  </si>
  <si>
    <t xml:space="preserve">Las Políticas Contables de la entidad atienden las características de representación fiel y relevancia de la información financiera, teniendo en cuenta el Marco Conceptual, Normas para el Reconocimiento, Medición, Revelación y Presentación de los Hechos Económicos; Procedimientos Contables; Guías de Aplicación; el Catálogo General de Cuentas y la Doctrina Contable Pública emitidos por la Contaduría General de la Nación. </t>
  </si>
  <si>
    <t>RANGO DE CALIFICACIÓN</t>
  </si>
  <si>
    <t xml:space="preserve">En el Manual para la administración de bienes en la UAEGRTD se establecen las acciones para el control, custodia y tomas físicas de los inventarios, con su respectiva periodicidad y responsabilidad, así como para la gestión de diferencias.
</t>
  </si>
  <si>
    <t>El proceso cuenta con la caracterización de procesos GF-CA-01 versión 4 del 20 de diciembre de 2023, en la cual se establecen los proveedores de entrada de información, actividades a desarrollar y salidas o productos derivados de su cumplimiento. A su vez, estas actividades se encuentran documentadas mediante los procedimientos, guías y formatos definidos para el proceso.</t>
  </si>
  <si>
    <t>El proceso cuenta con la caracterización de procesos GR-CP-005 GF-CA-01 versión 4 del 20 de diciembre de 2023, en el cual se establecen los proveedores de entrada de información para el desarrollo de las actividades que se ejecutan en el proceso.</t>
  </si>
  <si>
    <t xml:space="preserve">Las operaciones se registran en SIIF Nación a partir de los hechos económicos identificados a nivel de terceros. Los derechos y obligaciones se tienen debidamente individualizados por cada una de las áreas funcionales responsables de la información, se incorporan en la contabilidad a través de reportes de aplicativos e informes de los proyectos ejecutados a través de convenios o contratos </t>
  </si>
  <si>
    <t xml:space="preserve">Los hechos económicos son registrados en el aplicativo SIIF Nación previo a la verificación del cumplimiento de la documentación, soportes o requisitos de acuerdo al hecho económico identificado, según los manuales, procedimientos e instructivos que hacen parte del control interno del proceso  y que son necesarios para ser considerados idóneos en la soportabilidad de los registros. </t>
  </si>
  <si>
    <t>El responsable definido en las diferentes actividades del procedimiento GF-PR-27 "Gestión Contable", versión 9  previo a la elaboración de los registros contables verifica que los mismos cuenten con los soportes necesarios de acuerdo a la identificación del hecho económico.</t>
  </si>
  <si>
    <t>¿Para el registro de los hechos económicos, se elaboran los respectivos comprobantes de contabilidad?</t>
  </si>
  <si>
    <t>Posterior al reconocimiento de los  hechos económicos y teniendo en cuenta la información generada por los proveedores de información de cada proceso, se lleva a cabo la elaboración de los comprobantes contables en el aplicativo del Sistema Integrado de Información Financiera - SIIF.</t>
  </si>
  <si>
    <t>En las políticas contables para la elaboración y presentación de estados financieros se definen las cuentas contables que están sujetas a la medición posterior de acuerdo al tipo y clase de cuenta.</t>
  </si>
  <si>
    <t>Si bien la Entidad da estricto cumplimiento a la elaboración, presentación y transmisión de los Estados Financieros, no se observa que dentro de las actas de sesión de los comités se discuta a fondo sobre estos documentos o que basados en la información presentada se determine la ruta a seguir para la toma de decisiones.</t>
  </si>
  <si>
    <t xml:space="preserve">En los estados financieros presentados, no se evidencia la utilización de indicadores financieros que permitan evaluar la  realidad financiera de la Entidad. </t>
  </si>
  <si>
    <t>¿Se establecen instrumentos (planes, procedimientos, manuales, reglas de negocio, guías, etc.) para el seguimiento al cumplimiento de los planes de mejoramiento derivados de los hallazgos de auditoría interna o externa?</t>
  </si>
  <si>
    <t>Se observó que desde el Grupo de Gestión Económica y Financiera de la UAEGRTD se definen lineamientos para la recopilación y presentación oportuna de la información financiera, lo cual se documentó en el Manual de Políticas Contables de la Entidad y en el procedimiento de Gestión Contable. A lo anterior se suma la emisión de actos administrativos o directrices a través de correo electrónico para el cumplimiento de las actividades dispuestas para la presentación de la información financiera.</t>
  </si>
  <si>
    <t>¿El análisis, la depuración y el seguimiento de cuentas se realiza permanentemente o por lo menos periódicamente?</t>
  </si>
  <si>
    <t>Si bien la Entidad realiza la rendición de cuentas a los grupos de interés, en el desarrollo de la rendición no se observa que se de cumplimiento a lo solicitado por la CGN en el numeral 4.2 Rendición de cuentas del Instructivo No. 01 de diciembre de 2023, que indica que en ese espacio de Rendición de cuentas las entidades públicas presentaran elementos a destacar de los estados financieros, situación financiera, resultados, cambios en el Patrimonio y Flujos de efectivo cuando corresponda, al 31 de diciembre del año anterior.</t>
  </si>
  <si>
    <t>La política y metodología para la administración del riesgo define los mecanismos para el seguimiento y tratamiento respectivo de los riesgos identificados por los diferentes procesos, producto de estas actividades de monitoreo a los riesgos identificados. Estos son monitoreados periódicamente (de manera cuatrimestral) y su actualización es anual.</t>
  </si>
  <si>
    <t>Los libros de contabilidad son generados de acuerdo a la información registrada en el aplicativo SIIF Nación mediante los comprobantes contables generados a partir de los hechos económicos identificados, adicionalmente, mediante muestra aleatoria de comprobantes contables se realizó verificación de la información contenida, al respecto no se evidenciaron diferencias.</t>
  </si>
  <si>
    <t>ANEXO 1 - EVALUACIÓN DEL SISTEMA DE CONTROL INTERNO CONTABLE VIGENCIA 2025</t>
  </si>
  <si>
    <t>El seguimiento a los planes de mejoramiento es conocido por los responsables de las acciones de mejora, se realiza acompañamiento por parte de la OCI para la formulación y seguimiento de estas acciones, los soportes se encuentran consignados en el sistema integrado de planeación y gestión STRATEGOS, atendiendo las disposiciones del documento MC-GU-05.</t>
  </si>
  <si>
    <t>Los documentos  en los que se establecen las directrices para la formulación y seguimiento a los planes de mejoramiento se encuentran publicados en el Sistema de Información STRATEGOS para la consulta y acceso al personal, líderes de área o responsables de ejecutar las acciones de mejora formuladas a los hallazgos producto de las actividades de auditorías internas desarrolladas por la Oficina de control Interno u otros entres de control externos.</t>
  </si>
  <si>
    <t xml:space="preserve">En el Sistema de Información STRATEGOS, se pueden consultar los procedimientos de cada una de las dependencias que interviene con el proceso contable, especificando el envío de información al Grupo de Gestión Económica y Financiera. </t>
  </si>
  <si>
    <t>La información financiera originada por las dependencias y procesos se recibe por correo electrónico (y archivo físico según aplique) en la cuenta del correo "Gestión Contable" &lt;gestioncontable.urt@urt.gov.co&gt;.
Se adjunta relación en Excel de las dependencias que suministran información, indicando que clase de información y la periodicidad de suministro de información.</t>
  </si>
  <si>
    <t>El flujo de información financiera se registra en el aplicativo SIIF del MHCP y, para viáticos, en el aplicativo SIVICO, donde se asignan los perfiles de usuario de acuerdo con el rol o las funciones que desempeñan, garantizando una adecuada segregación de funciones.
La UAEGRTD, dentro de su operatividad, tiene implementado el mapa de procesos, en el que se encuentran los manuales, guías y procedimientos asociados a los formatos financieros, los cuales requieren firmas de aprobación y elaboración según el tipo y la naturaleza de las operaciones e información.
A cada uno de los colaboradores que integran el Grupo Contable se le asigna una cuenta contable específica. Cuando es pertinente realizar un ajuste contable, este debe registrarse en el formato correspondiente, contar con el visto bueno y ser aprobado por correo electrónico por la Contadora</t>
  </si>
  <si>
    <t>Conforme a la revisión realizada al Sistema de Información STRATEGOS, se evidenciaron los siguientes documentos:
• GF-CA-001 Caracterización Gestión Financiera, versión 4 del 20 de diciembre de 2023.
• GF-ES-01 Políticas contables, versión 3 del 20 de noviembre de 2023.
• GF-PR-08 Conciliación bancaria, versión 1 del 26 de febrero de 2014, en este procedimiento se definen las actividades para tener en cuenta en el momento de realizar conciliaciones bancarias.
• GF-PR-09 Declaraciones y otros informes tributarios, versión 4 del 10 de agosto del 2023, en este documento se establecen las actividades para la elaboración y presentación de las declaraciones de impuestos e información exógena del orden nacional y territorial de la URT.
• GF-PR-25 Gestión del gasto, versión 4 del 14 de septiembre del 2023, en este documento determinan como se realizará la coordinación y ejecución del presupuesto de gastos de funcionamiento e inversión de la Unidad a lo largo de la cadena presupuestal.
• GF-PR-26 Gestión del ingreso, versión 1 del 27 de diciembre de 2019, en este documento se definen las actividades para realizar el registro a SIIF Nación de los ingresos presupuestales.
• GF-PR-27 Gestión Contable, versión 9 del 29 de abril del 2024, en este documento se establecen y definen las actividades, condiciones y controles necesarios para preparar, elaborar y analizar los registros contables de las operaciones, los informes tributarios para la generación y presentación de los Estados Financieros e informes de la Entidad.
Por lo expuesto, aunado a la estructura orgánica definida al interior del GGEF, se considera existen directrices y lineamientos respecto a la segregación de funciones.</t>
  </si>
  <si>
    <t>Los colaboradores que participan en la generación y el flujo de la información financiera conocen los roles y requisitos asociados al registro y aprobación de las operaciones, conforme a lo establecido en los procesos originadores de la información y en el proceso de Gestión Financiera, el cual se encuentra definido en el Mapa de Procesos de la Unidad y publicado en la intranet.</t>
  </si>
  <si>
    <t>El proceso de gestión financiera cuenta con los procedimientos GF-PR-25, GF-PR-27 Gestión Contable y GF-PR-15 Estados Financieros, cuyo objetivo es establecer las actividades, condiciones y controles necesarios para la preparación, elaboración y análisis de los registros contables de las operaciones, así como la generación y presentación de los estados financieros de la Unidad.
Asimismo, se adjunta la circular de cierre de la vigencia 2025 y el correo remitido por la Coordinadora del GGEF, en los cuales se define el cronograma para la entrega de la información correspondiente a la vigencia.</t>
  </si>
  <si>
    <t>De acuerdo a la información suministrada por parte de la Coordinadora del grupo de Gestión Económica y Financiera  no se presentó extemporaneidad en la presentación de la información financiera para la vigencia 2025. Se precisa que dicha información se encuentra publicada en la sede electrónica de la entidad.</t>
  </si>
  <si>
    <t>Anualmente se emite la circular y resoluciones con las instrucciones para el flujo de información:
- Circular de apertura de periodo
- Circular de viáticos
- Resolución de caja menor</t>
  </si>
  <si>
    <t>a. GF-MA-01 MANUAL DE CARTERA DETERIORO CUENTAS POR COBRAR (INCAPACIDADES) 
b.  GL-MA- 01 MANUAL PARA LA ADMINISTRACIÓN DE BIENES 
EN LA UAEGRTD
c.  GJ-PR-09  PROCEDIMIENTO CUMPLIMIENTO DE SENTENCIAS JUDICIALES Y CONCILIACIONES
La evidencia de los documentos se puede consultar en strategos en cada proceso. 
Así mismo, los colaboradores del Grupo de Gestión Económica y Financiera, de acuerdo con los roles asignados, verifican en cada cierre la realización oportuna del análisis y la depuración de cuentas, así como las conciliaciones que correspondan. Los ajustes manuales requieren la aprobación de la Contadora Pública, quien verifica que estos se encuentren debidamente sustentados y soportados antes de ser autorizados.</t>
  </si>
  <si>
    <t>La identificación de los hechos económicos se realizan a partir de las políticas contables para la elaboración y presentación de los Estados financieros, las cuales se encuentran alineadas al Marco Normativo expedido por la CGN y que son aplicables para la Entidad</t>
  </si>
  <si>
    <t xml:space="preserve">El Ministerio de Hacienda y Crédito Público, a través del Sistema Integrado de Información Financiera – SIIF Nación, establece el Catálogo General de Cuentas, que, de acuerdo con el marco normativo aplicable a las entidades de gobierno, debe utilizarse para el registro de las operaciones o transacciones financieras. La Unidad registra estas operaciones en el SIIF Nación conforme a su naturaleza.
Evidencia de ello se adjunta el catalogo general de cuentas generado por SIIF Nación </t>
  </si>
  <si>
    <t>De acuerdo con las Políticas Contables definidas en la Entidad, se establecieron los lineamientos para la clasificación de los hechos económicos, se precisa que, estos lineamientos se encuentran acorde con el Marco Normativo expedido por la CGN.</t>
  </si>
  <si>
    <r>
      <t>En el desarrollo de las actividades descritas en los procedimientos, guías y manuales del proceso de</t>
    </r>
    <r>
      <rPr>
        <i/>
        <sz val="12"/>
        <color theme="1"/>
        <rFont val="Arial"/>
        <family val="2"/>
      </rPr>
      <t xml:space="preserve"> "Gestión Financiera"</t>
    </r>
    <r>
      <rPr>
        <sz val="12"/>
        <color theme="1"/>
        <rFont val="Arial"/>
        <family val="2"/>
      </rPr>
      <t xml:space="preserve"> se da aplicación a las normas y criterios de las políticas contables vigentes y establecidas para la entidad en las diferentes etapas del proceso, reconocimiento; identificación, clasificación, medición inicial y registro de hechos económicos; medición posterior, valuación, registro de ajustes contables, revelación, presentación de los estados financieros con sus notas y rendición de cuentas. </t>
    </r>
  </si>
  <si>
    <r>
      <t xml:space="preserve">El Procedimiento GF-PR-27, en la actividad 15, establece: </t>
    </r>
    <r>
      <rPr>
        <i/>
        <sz val="12"/>
        <color theme="1"/>
        <rFont val="Arial"/>
        <family val="2"/>
      </rPr>
      <t>"Realizar la conciliación de la Información con las áreas que aportan información  al proceso contable así:
• Grupo de Gestión de Seguimiento y Operación Administrativa - GGSOA  conciliación almacén.
• Dirección Jurídica de Restitución: Conciliación litigios y demandas.
• Grupo de Gestión de Talento y Desarrollo Humano - GGTDH Conciliación  nómina e incapacidades.
• Grupo Fondo de Restitución de Tierras y Territorio – GFRTT: Conciliación  fiducia.
Nota: Una vez realizada la segunda verificación por parte del responsable de la  cuenta Mayor, las conciliaciones deberán ser remitidas al área técnica para su  validación y firma".</t>
    </r>
  </si>
  <si>
    <r>
      <t xml:space="preserve">En el Instructivo para la elaboración de notas a los Estados Financieros (GF-IN-04), adicional a establecer el calendario de cierres contables, se contempló </t>
    </r>
    <r>
      <rPr>
        <i/>
        <sz val="12"/>
        <color theme="1"/>
        <rFont val="Arial"/>
        <family val="2"/>
      </rPr>
      <t xml:space="preserve"> "En la siguiente tabla, se detallan las actividades necesarias para la obtención de los Estados Financieros y los aspectos a tener en cuenta para la elaboración de las Notas a los estados financieros, actividades que son realizadas por el Grupo de Gestión Económica y Financiera - subgrupo de Contabilidad, con la información suministrada por las dependencias según su competencia, sobre los aspectos a revelar en dichas notas, de acuerdo con lo definido en las políticas contables del formato GF-ES-01 Política Contable de la UAEGRTD y los lineamientos contenidos en la Plantilla Word sugerida en la resolución 441 de 2019 de la CGN.".</t>
    </r>
    <r>
      <rPr>
        <sz val="12"/>
        <color theme="1"/>
        <rFont val="Arial"/>
        <family val="2"/>
      </rPr>
      <t xml:space="preserve"> 
Como desarrollo de este procedimiento se generan circulares a toda la Entidad atendiendo a las normativas y solicitudes de entes externos, Contaduría General de la Nación.</t>
    </r>
  </si>
  <si>
    <r>
      <t xml:space="preserve">Se evidencia el Manual para la administración de bienes en la UAEGRTD código GL-MA-01 V7, en el numeral 5.6.7 se define: </t>
    </r>
    <r>
      <rPr>
        <i/>
        <sz val="12"/>
        <color theme="1"/>
        <rFont val="Arial"/>
        <family val="2"/>
      </rPr>
      <t>"La toma física de bienes existentes se realizará por lo menos una vez al año por parte de los colaboradores que el grupo de Almacén designe para ello. Cuando haya discrepancia entre el inventario físico y los registros debido a la existencia de un mayor número de bienes físicos con respecto a la información consignada en el aplicativo para el control de inventarios y activos fijos, esta diferencia deberá relacionarse en el acta de la diligencia puntualizando la causa del sobrante y posteriormente el responsable de almacén elaborará el respectivo comprobante de entrada por conciliación".</t>
    </r>
    <r>
      <rPr>
        <sz val="12"/>
        <color theme="1"/>
        <rFont val="Arial"/>
        <family val="2"/>
      </rPr>
      <t xml:space="preserve"> </t>
    </r>
  </si>
  <si>
    <r>
      <t>Se encuentra documentado mediante:
Manual de Cartera deterioro de cuentas por cobrar (GF-MA-01), 
Manual para la administración de bienes de la UAEGRTD (GL-MA-01) y,
Procedimiento de cumplimiento de sentencias judiciales y conciliaciones (GJ-PR-09)</t>
    </r>
    <r>
      <rPr>
        <i/>
        <sz val="12"/>
        <color theme="1"/>
        <rFont val="Arial"/>
        <family val="2"/>
      </rPr>
      <t>.</t>
    </r>
  </si>
  <si>
    <t>Los criterios de medición de los activos, pasivos e ingresos,  se aplican acorde a las políticas de operación contable las cuales se elaboran y actualizan acorde al marco normativo que le corresponde a la entidad.</t>
  </si>
  <si>
    <t>De acuerdo con la política contable implementada por la UAEGRTD se revisa el periódicamente, realizando los ajustes que correspondan.</t>
  </si>
  <si>
    <t>Los criterios de medición posterior están establecidos y definidos en las políticas contables implementadas por la UAEGRTD, de acuerdo con la normatividad legal de la Contaduría General de la Nación son aplicadas por el área técnica responsable GGSOA.</t>
  </si>
  <si>
    <t>La información financiera se elabora y presenta oportunamente según lo indicado por el Marco regulatorio dado por la Contaduría General de la Nación</t>
  </si>
  <si>
    <t xml:space="preserve">De la revisión de los tres informes cargados en la sede electrónica de la entidad que hacen alusión a la Rendición de Cuentas 2025 información de la vigencia 2024, se puede concluir que los mismos no amplían ni detallan información referente a los Estados Financieros-EEFF. </t>
  </si>
  <si>
    <t xml:space="preserve">SIIF Nación genera consecutivos en forma automática, no obstante, pueden generarse registros manuales, que son verificados cronológicamente con los soportes fuente versus comprobantes contables </t>
  </si>
  <si>
    <t>El registro de los hechos económicos se realiza de acuerdo a su reconocimiento, al igual que los registros correspondientes a actividades de cierre de periodos, conciliaciones o depuración de saldos, los cuales se generan al momento que los proveedores de información suministran dicha información. Para lo cual el consecutivo es asignado automáticamente por SIIF Nación cuando se aprueba el registro.</t>
  </si>
  <si>
    <t>El consecutivo de los registros contables es asignado automáticamente por SIIF Nación cuando es realizado el registro de cada hecho económico identificado, por lo tanto, el control se encuentra definido directamente desde el sistema de información.</t>
  </si>
  <si>
    <t>Los comprobantes contables se realizan en el aplicativo SIIF Nación el cual genera una numeración consecutiva de acuerdo al orden de aprobación de estos por parte de los usuarios autorizados.</t>
  </si>
  <si>
    <t>Conforme a lo establecido en el procedimiento GF-PR-27 "Gestión Contable" la información se consolida, verifica y concilia mensualmente, con el fin de incorporarla en SIIF Nación, generando los consecutivos de manera automática. Para el archivo, se verifica que el documento contable cuente con los soportes que dieron al hecho económico.</t>
  </si>
  <si>
    <t xml:space="preserve">Conforme a la verificación efectuada al 31 de diciembre de 2025, los libros de contabilidad están actualizados en el SIIF Nación y sus saldos corresponden con los reportados vía CHIP a la CGN. </t>
  </si>
  <si>
    <t>Si bien se definió el PIC para la vigencia 2025, en este no se contemplaron capacitaciones de índole contable y tampoco dirigidas en especifico al Grupo, por tanto, no es posible verificar si estas apuntaron o no al mejoramiento de competencias y habilidades.</t>
  </si>
  <si>
    <t>Una vez son identificados los riesgos dentro del área, estos son analizados en las diferentes características, definición, probabilidad, impacto y controles que podría tener la materialización de los riesgos de acuerdo a la política para la administración del riesgo definida.</t>
  </si>
  <si>
    <t>Los estados financieros sirven como insumo para realizar seguimiento a la gestión, no obstante, al revisar las sesiones del Comité de Gestión y Desempeño y del de Sostenibilidad Contable, no se evidencia que la información contenida en EEFF sea utilizada como insumo para decisiones en la gestión de la entidad.</t>
  </si>
  <si>
    <t>A 31 de diciembre de 2025 se observó que la Entidad emitió el siguiente juego de Estados Financieros: 1. Estado de situación Financiera, Estado de Resultados y 3. Revelaciones a los estados financieros, quedando como faltante el estado de cambios en el patrimonio.</t>
  </si>
  <si>
    <t>A 31 de diciembre de 2025 se elaboró, presentó y publico: 
1. Estado de situación Financiera, 
2. Estado de Resultados y 
3. Revelaciones a los estados financieros</t>
  </si>
  <si>
    <t>Los controles implementados para administrar y gestionar los riesgos del proceso contable se ejecutan de manera permanente, de acuerdo con la periodicidad definida, por parte de los líderes de los equipos, los ejecutores del control (autocontrol) y la coordinadora del GGEF. La evidencia de la ejecución de los controles y los resultados de la gestión realizada se reportan a la Oficina Asesora de Planeación y a la Oficina de Control Interno a través del aplicativo STRATEGOS, conforme a los lineamientos establecidos para tal fin.</t>
  </si>
  <si>
    <t>El Grupo de Gestión Económica y Financiera, de acuerdo con los controles definidos en la matriz de riesgos del proceso de Gestión Financiera y con los responsables asignados para su ejecución, realiza actividades de autocontrol y autoevaluaciones periódicas, las cuales son registradas en el Sistema de Información STRATEGOS, en el Módulo de Riesgos. Estas son monitoreadas y evaluadas, según su rol y competencias, por la Oficina Asesora de Planeación y la Oficina de Control Interno</t>
  </si>
  <si>
    <t>Los procedimientos establecidos para el desarrollo del objeto del proceso cuentan con actividades sometidas a ciclos de aprobación en el Sistema de Información Financiera SIIF Nación, con el fin de validar dichas actividades dentro del proceso, la Oficina de Control Interno, por medio de una muestra de documentos contables generados a través del sistema, evidenció que el usuario que elaboraba el documento era diferente al que lo aprobaba, permitiendo validar la segregación de funciones en cada una de las actividades desarrolladas por el proceso.</t>
  </si>
  <si>
    <t>a.  Se toma nota de que, conforme al numeral 3, el Grupo de Gestión Económica y Financiera (GGEF) de la Secretaría General es la instancia responsable de remitir y divulgar las circulares o resoluciones sobre el flujo de información financiera.
Como constancia de este proceso, se dan por recibidos los soportes adjuntos (correos electrónicos) que evidencian el envío de dichos actos administrativos a las áreas correspondientes.
b. Queda registrado que el canal oficial para la recepción de la información financiera dirigida al GGEF es el correo institucional gestioncontable.urt@urt.gov.co, además del formato físico según corresponda.
Se dan por recibidos los soportes adjuntos que evidencian tanto la recepción de la información como la respuesta de la gestión realizada por dicha dependencia.</t>
  </si>
  <si>
    <t>Los procedimientos del proceso "Gestión Logística y de Recursos Físicos", se encuentran publicados en el sistema de información STRATEGOS para la consulta, descarga y validación por parte de las partes interesadas o por parte de los responsables de la ejecución de las actividades.</t>
  </si>
  <si>
    <t xml:space="preserve">La Entidad cuenta con aplicativo de Bienes Inmuebles denominado STONE, a través del cual se puede verificar la individualización de los Bienes físicos para su control </t>
  </si>
  <si>
    <t>En la Unidad de Restitución de Tierras (URT), de acuerdo con la estructura por procesos y el flujo de información financiera, cada coordinador o líder comunica a su equipo las herramientas y procedimientos específicos, enfocándose principalmente en las operaciones de:
a. Nomina se realiza por parte del GGDTH en el aplicativo Heinsohn quienes suministran la información al GGEF para ser conciliada y registrada en SIIF Nación,  evidencia de ello correo mediante el cual se remite la información al GGEF
b. Activos fijos, intangibles y almacén el grupo de GSOA administra la información en el aplicativo STONE quien suministra la información al GGEF para ser conciliada y registrada en SIIF Nación.  evidencia de ello correo mediante el cual se remite la información al GGEF
c. El grupo Fondo de Restitución de Tierras y Territorios suministra la información de las operaciones realizadas a través de la fiduciaria, así como los informes financieros y operativos para ser registrados o conciliados según aplique en el aplicativo SIIF Nación. evidencia de ello correo mediante el cual se remite la información al GGEF
d. La Dirección Jurídica de Restitución administra la información en el aplicativo e_kogui quien suministra la información al GGEF para ser conciliada y registrada en SIIF Nación.  evidencia de ello correo mediante el cual se remite la información al GGEF</t>
  </si>
  <si>
    <t>En el marco del cierre de vigencia fiscal, el GGEF actúa como centro de consolidación de la información recibida de las diversas dependencias de la Unidad. Una vez procesada, se realizan los registros y ajustes pertinentes en el SIIF Nación para garantizar la integridad de los estados financieros. 
- Nomina
- Sivico
- Provisiones- Ekogui
- Operaciones Reciprocas</t>
  </si>
  <si>
    <t>El Grupo de Gestión Económica y Financiera realiza seguimiento al  cumplimiento de las actividades de cierre a desarrollar, adicionalmente de ser necesario, envía comunicaciones a las áreas responsables de producir la información con el fin de asegurar su obtención.
Como soporte de ello, se evidenciaron tres (3) correos electrónicos institucionales, enviados por el Grupo de Defensa Judicial, el Grupo de Gestión de Seguimiento y Operación Administrativa y del Grupo de Gestión del Talento y Desarrollo Humano, en lo que se observó el envío de la documentación correspondiente al cierre contable de cada dependencia.</t>
  </si>
  <si>
    <t>La información financiera originada por las dependencias - procesos se recibe por correo electrónico (y archivo físico según aplique).
Se cuenta con relación en Excel de las dependencias que suministran información, indicando que clase de información y la periodicidad de suministro de información.</t>
  </si>
  <si>
    <t>El Grupo de Gestión Económica y Financiera, envía por medio de correo electrónico institucional, los lineamientos a tener en cuenta para realizar inventarios y las periodicidades con las que se deben realizar.</t>
  </si>
  <si>
    <t xml:space="preserve">Se cuenta con los oficios de toma física de inventarios, las cuales se realizaron desde marzo hasta noviembre de 2025 en las diferentes dependencias tanto a nivel central como territorial.   </t>
  </si>
  <si>
    <t>Para la vigencia 2025, en el mes de julio, se realizó la primera Sesión del Comité de Sostenibilidad Contable de acuerdo con lo establecido en la resolución no.1153 del 5 de diciembre de 2019, con el fin de presentar temas opinión contable CGR, requerimientos estampillas, propuesta modificación resolución 1153 de 2019
Nota: El subcomité presupuestal y financiero se presentan temas presupuestales.</t>
  </si>
  <si>
    <t>a. GF-MA-01 MANUAL DE CARTERA DETERIORO CUENTAS POR COBRAR (INCAPACIDADES) 
b.  GL-MA- 01 MANUAL PARA LA ADMINISTRACIÓN DE BIENES 
EN LA UAEGRTD
c.  GJ-PR-09  PROCEDIMIENTO CUMPLIMIENTO DE SENTENCIAS JUDICIALES Y CONCILIACIONES
La evidencia de los documentos se puede consultar en strategos en cada proceso. 
Así mismo, los colaboradores del Grupo de Gestión Económica y Financiera, de acuerdo con los roles asignados, verifican en cada cierre la realización oportuna del análisis y la depuración de cuentas, así como las conciliaciones que correspondan. Los ajustes manuales requieren la aprobación de la Contadora Pública, quien verifica que estos se encuentren debidamente sustentados y soportados antes de ser autorizados.</t>
  </si>
  <si>
    <t>Los documentos del control interno del proceso se encuentra documentados en el sistema de información STRATEGOS para la consulta por parte de los interesados en la información . Adicionalmente, se cuenta con conciliaciones realizadas por cada una de las áreas que proveen la información, con base en esta información el GGEF realiza los ajustes que se requieran en la contabilidad.</t>
  </si>
  <si>
    <t>En la Guía para la Formulación y Seguimiento a Planes de Mejoramiento (MC-GU-05), se establecen los lineamientos para la formulación, seguimiento y cierre de los planes de mejoramiento se gestiona internamente y bajo la coordinación de OAP y OCI (según aplique).  Respecto a la vigencia 2024 y de acuerdo con el informe de auditoría  financiera CGR-CDA 01032 de mayo de 2025 emitido por la CGR, la Entidad realizó la formulación de los planes de mejoramiento correspondientes.</t>
  </si>
  <si>
    <t>El seguimiento y cierre de los planes de mejoramiento se gestiona internamente y bajo la coordinación de OAP y OCI (según aplique de acuerdo con el modelo de tres líneas de defensa) en el aplicativo STRATEGOS. Respecto a la vigencia 2025 se emitieron los siguientes informes:
* Informes OCI-2025-04 y OCI-2025-21 Seguimiento al Plan de Mejoramiento suscrito con la Contraloría General de la República.
* OCI-2025-32 Seguimiento a Planes de mejoramiento institucionales.
Los informes emitidos por la OCI se encuentran publicados en la página Web institucional.</t>
  </si>
  <si>
    <t>La Unidad cumple con los lineamientos establecidos para la presentación oportuna de la información financiera y tributaria ante los usuarios internos y externos, así como con los lineamientos impartidos por la Contaduría General de la Nación.
Como evidencia de lo anterior, se cuenta con los registros de reporte ante el CHIP de transmisión trimestral realizada por la Entidad.</t>
  </si>
  <si>
    <t>Se socializaron las políticas con el personal involucrado en el proceso contable, los soportes constan de correos electrónicos institucionales, circulares y resoluciones en las que se dan los respectivos lineamientos</t>
  </si>
  <si>
    <t>De acuerdo con el giro de las operaciones de la Unidad desde el GGEF durante la vigencia 2025, los hechos económicos son identificados según las operaciones realizadas por la Unidad bajo las políticas contables establecidas según el marco normativo y lineamientos impartidos por la Contaduría General de la Nación.   
En la vigencia 2025,  se realizaron las siguientes  consultas a la CGN.
* Memorando 202530010114421 del 24 de febrero de 2025, en el que la Entidad solicitó a la CGN “Por lo expuesto anteriormente solicito su pronunciamiento a la siguiente pregunta: ¿Cuál debe ser la subcuenta que debe utilizar la UAEGRTD para el reconocimiento de los ingresos obtenidos por el patrimonio autónomo Fondo de la Unidad por la venta de productos agrícolas derivados de proyectos productivos, una vez eliminada la subcuenta 480826- Recuperaciones? 
* Memorando 202530010720851 del 05 de agosto de 2025, en el que la Entidad solicita a la CGN “¿Se puede tomar como costo de reposición o avalúo del predio, el valor catastral que registran los gestores catastrales en su labor del barrido predial masivo en el marco de las competencias del catastro multipropósito?
Evidencia de ello se adjuntan los oficios enviados a la CGN con sus respectivas respuestas.</t>
  </si>
  <si>
    <t>Los hechos económicos se contabilizan o registran cronológicamente, teniendo en cuenta la cadena presupuestal y mecanismos de SIIF Nación. 
Los tipos de comprobantes son los utilizados y definidos por SIIF Nación del MHCP.  Se genera listado de los comprobantes que se generan desde SIIF Nación. Los siguientes son los listados detallados:
a. Comprobantes de cuentas por pagar
b. Comprobantes de Obligaciones
c. Comprobantes contables</t>
  </si>
  <si>
    <t>El Grupo de Gestión Económica y Financiera de la Entidad manifiesta que los criterios de mediciones se encuentran en las políticas contables de la entidad y se realiza la socialización de manera permanente con cada actualización del marco de regulación contable.</t>
  </si>
  <si>
    <t>Los criterios de medición de los activos, pasivos e ingresos del marco normativo se encuentran incluidas en las políticas contables. Adicionalmente, se identificó la realización de socializaciones de las políticas por parte de la Contadora del Grupo durante los días 9, 10, 11 y 14 de julio de 2025, en cada sesión se socializó una política diferente, como respaldo de estas se observa la presentación utilizada para tal fin y listados de asistencia.
De otra parte, se evidenciaron correos electrónicos institucionales del 8 de julio y 03 de octubre de 2025 respectivamente,  en los que se hace envío de las políticas contables a servidores del Grupo de Gestión Económica y Financiera.</t>
  </si>
  <si>
    <t>Las políticas contables de la UAEGRTD para la elaboración y presentación de estados financieros define los criterios de medición posterior de los diferentes hechos económicos que puedan identificarse dentro del proceso, acogiendo el marco normativo que rige la Entidad.</t>
  </si>
  <si>
    <t>Los criterios de medición posterior se encuentran definidos en las políticas contables de la UAEGRTD, las cuales fueron elaboradas con base en el marco normativo aplicable a la entidad.</t>
  </si>
  <si>
    <t>Con el fin de realizar las actividades de registro, seguimiento y ajuste de los bienes físicos de la UAEGRTD se encuentran implementados dentro del control interno del proceso los procedimientos GL-PR-ENTRADA DE BIENES A ALMACEN, GL-PR-02 SALIDA DE BIENES DEL ALMACEN, GL-PR-03 BAJA DE BIENES MUEBLES, PF-CS-PR-13 INGRESO DE BIENES AL FONDO - POR SENTENCIA con el fin de realizar estas actividades de acuerdo a las normas y criterios establecidos para tal fin.</t>
  </si>
  <si>
    <t>Los responsables del Grupo de Gestión Económica y Financiera realizan las actividades de conciliaciones de acuerdo a los criterios y normativas establecidos en los procedimientos con las diferentes áreas de la UAEGRTD Grupo de Almacén, Grupo de Tesorería, Grupo Fondo y Dirección Jurídica de la entidad.</t>
  </si>
  <si>
    <t>El Ministerio de Hacienda y Crédito Público y la Contaduría General de la Nación a través de SIIF Nación, actualiza el Catálogo General de Cuentas a utilizar por las Entidades de Estado.
Adicionalmente, cuando se realizan las modificaciones, la CGN por medio de circulares informa a cada una de las entidades las modificaciones al plan general de cuentas, así las cosas, al verificar el Catálogo de cuentas que maneja la UAEGRTD se observa que se utiliza la última versión actualizada.</t>
  </si>
  <si>
    <t>Los criterios de medición inicial de los hechos económicos se encuentran definidos en las políticas contables de la UAEGRTD las cuales fueron elaboradas, se identificó que la última actualización data del 20 de noviembre de 2023.</t>
  </si>
  <si>
    <t>Las políticas contables y el instructivo para la elaboración de las notas a los estados financieros (GF-IN-04) establecidos en la UAEGRTD contienen los criterios de periodicidad para la presentación oportuna de la información y divulgación de los estados financieros mediante el CHIP y su publicación en la sede electrónica de la URT.</t>
  </si>
  <si>
    <t xml:space="preserve">En las notas a los estados financieros se especifican las partidas más significativas para la UAEGRTD en las cuales se presentan los valores de forma desagregada con la respectiva explicación de su origen </t>
  </si>
  <si>
    <t>En general, se realiza de acuerdo con los términos que se establecen en las políticas contables y procedimientos que las respaldan.</t>
  </si>
  <si>
    <t>La actualización de hechos económicos se lleva a cabo en el proceso de acuerdo con el reconocimiento de estos y conforme a los criterios establecidos en las políticas contables para la elaboración y presentación de estados financieros.</t>
  </si>
  <si>
    <t>Las mediciones posteriores se realizan según la identificación de los hechos económicos en las diferentes partidas de acuerdo con los criterios definidos para cada una de estas en la identificaciones iniciales de los registros contables. Para el caso de mediciones que requieran un juicio o trato especializado o especial, se solicita conceptos a entes de regulación externa.</t>
  </si>
  <si>
    <t>Si bien la Entidad emite los Estados Financieros al corte de cada vigencia, en la rendición de cuentas no se evidenció que se desarrollara un capitulo para la presentación de estos a los grupos de interés, por tanto, no es posible evaluar la coherencia de la información.</t>
  </si>
  <si>
    <t>En el proceso de rendición de cuentas realizada no se observó que se presenten explicaciones que faciliten a los diferentes usuarios la comprensión de la información financiera correspondiente.</t>
  </si>
  <si>
    <t xml:space="preserve">De acuerdo con los proceso de la Unidad, la política de riesgos y las guías e instructivos para la gestión del riesgo, (MC-ES-04	POLITICA DE ADMINISTRACION DEL RIESGO, MC-GU-02- GUÍA PARA LA ADMINISTRACIÓN DEL RIESGO, MC-GU-03 GUIA METODOLOGICA PARA LA IDENTIFICACION Y ANALISIS DE CAUSAS ,  MC-IN-02	MONITOREO DE RIESGOS ).
El proceso de Gestión Financiera identifico dentro de la ejecución de sus actividades 9 riesgos, clasificados así, (3) tres riesgos de corrupción, un (1) riesgo fiscal, un (1) de seguridad de la información y cuatro (4) de gestión.  </t>
  </si>
  <si>
    <t>En atención a la política de administración de riesgos y las guías e instructivos para la gestión del riesgo, (MC-ES-04	POLITICA DE ADMINISTRACION DEL RIESGO, MC-GU-02- GUÍA PARA LA ADMINISTRACIÓN DEL RIESGO, MC-GU-03 GUIA METODOLOGICA PARA LA IDENTIFICACION Y ANALISIS DE CAUSAS ,  MC-IN-02	MONITOREO DE RIESGOS ), el proceso de Gestión Financiera identificó dentro de la ejecución de sus actividades nueve (9) riesgos, clasificados así,  (3) tres riesgos de corrupción, un (1) riesgo fiscal, un (1) de seguridad de la información y cuatro (4) de gestión, los cuales son objeto de monitoreo periódica por la segunda y tercera línea de defensa de la Entidad (Oficina de Planeación y Oficina de Control Interno, respectivamente).</t>
  </si>
  <si>
    <t>Al revisar en el sistema de información STRATEGOS, se evidencia que el grupo de Gestión Económica y Financiera, realiza el reporte de monitoreo de acuerdo con las periodicidades definidas junto con las evidencias que soportan las actividades de control definidas.</t>
  </si>
  <si>
    <t>La política y metodología para la administración del riesgo define los mecanismos para el seguimiento y tratamiento respectivo de los riesgos identificados por los diferentes procesos. Producto de estas actividades de monitoreo a los riesgos identificados, la Oficina de Planeación publica en la sede electrónica de la entidad las evidencias correspondientes a los seguimientos realizados a los riesgos atendiendo la periodicidad de la Política de Administración de Riesgos de la URT.</t>
  </si>
  <si>
    <t xml:space="preserve">La UAEGRTD cuenta con un manual de funciones que establece los requisitos para los funcionarios. De igual manera, para las contrataciones de prestación de servicio, previamente se evalúa el cumplimiento de los estudios previos en cuanto a las habilidades y competencias para el desarrollo de la actividad. </t>
  </si>
  <si>
    <t xml:space="preserve">La UAEGRTD cuenta con un manual de funciones que establece los requisitos para los funcionarios. Igualmente para las contrataciones de prestación de servicio, previamente se evalúa el cumplimiento de los estudios previos en cuanto a las habilidades y competencias para el desarrollo de la actividad. </t>
  </si>
  <si>
    <t>De acuerdo con indagación realizada a la Coordinación del Grupo de Gestión Económica y Financiera frente a la participación de la dependencia en las diferentes capacitaciones ofrecidas por la CGN y la asistencia de los colaboradores, se informó que se asistió a la capacitación aplicada sobre la regulación contable pública, organizada por dicha Entidad en la fechas del 26 al 27 de junio de 2025, al respecto se observó que a este evento asistió la Contadora de la Entidad.
Respecto a las capacitaciones definidas en el PIC de la UAEGRTD no se observa que se hayan contemplado de índole contable para los funcionarios.</t>
  </si>
  <si>
    <t>De acuerdo con indagación realizada a Grupo de Gestión Económica y Financiera frente a la participación de la dependencia en las diferentes capacitaciones ofrecidas por la CGN y la asistencia de los colaboradores, se informó que se asistió a la capacitación aplicada sobre la regulación contable pública, organizada por dicha Entidad en la fechas del 26 al 27 de junio de 2025. Al respecto se observó que a este evento asistió la Contadora de la Entidad.
Respecto a las capacitaciones definidas en el PIC de la UAEGRTD no se observa que se hayan contemplado de índole contable para los funcionarios.</t>
  </si>
  <si>
    <t>El Grupo de Talento Humano elaboró informes de seguimiento al cumplimiento del plan de capacitación de la vigencia 2025</t>
  </si>
  <si>
    <t>Los Estados Financieros durante la vigencia 2025 se elaboraron y presentaron de forma oportuna mediante la plataforma CHIP, de igual forma, estos fueron publicados en la sede electrónica de la entidad para la respectiva consulta de otros usuarios de interés.</t>
  </si>
  <si>
    <t>Conforme a la revisión realizada a las notas de los Estados Financieros de la vigencia 2025, así como, a los lineamientos emitidos por la CGN en cuanto a la información que se debía revelar, la Oficina de Control Interno identificó debilidades en las revelaciones de las notas 9 (inventarios), 10 (Propiedad, planta y equipo), 14 (Activos intangibles), 16 (Otros derechos y garantías), 23 (Provisiones y 28 (Ingresos).</t>
  </si>
  <si>
    <t>La política y metodología para la administración del riesgo define los mecanismos para el seguimiento y tratamiento respectivo de los riesgos identificados por los diferentes procesos, producto de estas actividades de monitoreo a los riesgos identificados.
No obstante, dentro de los seguimientos realizados por la Oficina de Control Interno, se observaron debilidades en la definición de los controles, así como, a los seguimientos periódicos que se deben hacer para la mitigación de los riesgos.</t>
  </si>
  <si>
    <t>Los saldos que conforman las cuentas de los estados financieros son verificados mediante el análisis de cuentas, la confirmación con terceros y/o las conciliaciones, así como a través de las hojas de trabajo utilizadas para la elaboración de los estados financieros y sus respectivas notas.
Se adjuntan las conciliaciones, formatos de análisis de cuentas, y hoja de trabajo de elaboración de estados financieros.</t>
  </si>
  <si>
    <t>El consecutivo de las operaciones registradas en el SIIF Nación es asignado y controlado por el aplicativo para los CDP, RP, cuentas por pagar, obligaciones, órdenes de pago y reintegros/ingresos.
En el caso de los comprobantes contables, el número es asignado por la Contadora y controlado mediante un archivo en Excel.</t>
  </si>
  <si>
    <t>El responsable definido en las diferentes actividades del procedimiento GF-PR-27 "Gestión Contable", versión 9,  previo a la elaboración de los registros contables verifica que los mismos cuenten con los soportes necesarios de acuerdo a la identificación del hecho económico.
Así mismo, la Entidad cuenta con Tablas de Retención Documental vigentes y articuladas con el Cuadro de Clasificación Documental, en las cuales se encuentran definidos los documentos que soportan los hechos económicos reconocidos y los ajustes posteriores dentro del proceso de Gestión Económica y Financiera. Asimismo, se evidencian mecanismos de archivo y controles de recepción documental que permiten garantizar la trazabilidad de la información contable.</t>
  </si>
  <si>
    <t>De la muestra realizada a los componentes de los Estados Financieros, se evidenció lo siguiente:
* Se evidenció en el total de Descuentos de Nómina de la NOTA 21. CUENTAS POR PAGAR, dice $310.618.868,00 pero en la tabla de composición (Nota 21) dice $310.618.508,00. Diferencia de $360, adicional las sumas del anexo “21.1.7 Descuentos de Nómina”, en los valores de 2025, 2024 y variación no coinciden
* Se identificó que la suma de las partidas individuales del grupo de cuentas 48 – OTROS INGRESOS, de la vigencia 2024, no suman el subtotal informado de $4.551.613.344,77 sino el valor de $ 4.547.550.457,36 y tampoco coinciden con los Estados financieros publicados de la vigencia anterior.</t>
  </si>
  <si>
    <t>INFORMACIÓN REPORTADA POR EL ÁREA</t>
  </si>
  <si>
    <t>Frente a las notas de los Estados Financieros de la vigencia 2025, se identificaron debilidades en cuanto a la información cualitativa que deben contener estas, debido a que, se observó que las revelaciones no cumplen expresamente con lo definido en el Marco Normativo de la CGN, en cuanto al aspecto cuantitativo, se identificó que se presentan diferencias así:
* Se evidenció en el total de Descuentos de Nómina de la NOTA 21. CUENTAS POR PAGAR, dice $310.618.868,00 pero en la tabla de composición (Nota 21) dice $310.618.508,00. Diferencia de $360, adicional las sumas del anexo “21.1.7 Descuentos de Nómina”, en los valores de 2025, 2024 y variación no coinciden
* Se identificó que la suma de las partidas individuales del grupo de cuentas 48 – OTROS INGRESOS, de la vigencia 2024, no suman el subtotal informado de $4.551.613.344,77 sino el valor de $ 4.547.550.457,36 y tampoco coinciden con los Estados financieros publicados de la vigencia anterior.</t>
  </si>
  <si>
    <t>De la muestra seleccionada a las notas de los Estados Financieros de la vigencia 2025, se identificó que el gasto reconocido por concepto de arrendamientos por valor de $31 mil millones, que del total del activo representa el 33,18%, porcentaje superior a la materialidad definida en la Entidad no fue revelada en las notas.</t>
  </si>
  <si>
    <t>En virtud de lo dispuesto en los anteriores numerales (27,2, 27,3  y 27,4), se identificaron debilidades que originan el resultado parcialmente para este numeral.</t>
  </si>
  <si>
    <r>
      <t xml:space="preserve">En las políticas contables para la elaboración y presentación de estados financieros se definen los criterios para el cálculo de los procesos de depreciación, amortización y deterioro de los activos de la entidad, los cuales se realizan de acuerdo con la información del aplicativo para la gestión de los activos de la Entidad - STONE.
Se aclara que según el documento </t>
    </r>
    <r>
      <rPr>
        <i/>
        <sz val="12"/>
        <color theme="1"/>
        <rFont val="Arial"/>
        <family val="2"/>
      </rPr>
      <t>2"nventario General Diciembre"</t>
    </r>
    <r>
      <rPr>
        <sz val="12"/>
        <color theme="1"/>
        <rFont val="Arial"/>
        <family val="2"/>
      </rPr>
      <t xml:space="preserve">, se puede identificar la vida útil definida para cada grupo de inventario, sin embargo, se evidenciaron debilidades en la asignación de vidas útiles a ocho (8) activos del grupo Equipo de Comunicación.
Adicionalmente, se identificó que para el caso de cuarenta (40) activos no se cumplió con el criterio para su reconocimiento, toda vez que, fueron reconocidos como intangibles, no obstante, por la asignación de vida útil, debían ser reconocidos como gasto y no como una amortización.
Además, se evidenció una posible inconsistencia en la medición posterior de Cuentas por cobrar NOTA 7 – CUENTAS POR COBRAR en el anexo – Deterioro de cuentas por cobrar, al identificarse un deterioro mayor al valor de la cuenta por cobrar al 31 de diciembre de 2025, del tercero positiva, debido a que el saldo de incapacidades es por valor de $170.389, no obstante, el deterioro calculado corresponde a $425.009. </t>
    </r>
  </si>
  <si>
    <t>En las notas a los Estados Financieros no se revelan los indicios de deterioro de los activos, por tanto, se desconoce si este proceso fue realizado para el cierre de la vigencia.</t>
  </si>
  <si>
    <t>Se socializaron las políticas con el personal involucrado en el proceso contable del Grupo, consta los soportes de las reuniones presenciales realizadas en los comités primarios.</t>
  </si>
  <si>
    <t>Si bien se definió el PIC para la vigencia 2025, en este no se contemplaron capacitaciones de índole contable y tampoco dirigidas en especifico al Grupo, sin embargo, y de acuerdo con indagación realizada a Grupo de Gestión Económica y Financiera frente a la participación de la dependencia en las diferentes capacitaciones ofrecidas por la CGN y la asistencia de los colaboradores, se informó que se asistió a la capacitación aplicada sobre la regulación contable pública, organizada por dicha Entidad en la fechas del 26 al 27 de junio de 2025. Al respecto se observó que a este evento asistió la Contadora de la Entidad.</t>
  </si>
  <si>
    <t>Se socializaron las políticas y el procedimiento con el personal involucrado en el proceso contable, los soportes se encuentran en el Grupo de Gestión Económica y Financiera y constan de listas de asistencia de reuniones presenciales en los comités primarios</t>
  </si>
  <si>
    <t>Se evidencia cumplimiento en la presentación de la información financiera de la UAEGRTD en cuanto a las fechas establecidas por la CGN.</t>
  </si>
  <si>
    <t>La UAEGRTD realizó la publicación y presentación de la información financiera de acuerdo con los plazos establecidos por la CGN.
Estos a su vez son publicados en la página Web institucional atendiendo los lineamientos de la Ley 1712 de 2014.</t>
  </si>
  <si>
    <t>Los saldos que conforman las cuentas de los estados financieros son verificados mediante el análisis de cuentas, la confirmación con terceros y/o las conciliaciones, así como a través de las hojas de trabajo utilizadas para la elaboración de los estados financieros y sus respectivas notas..</t>
  </si>
  <si>
    <t>Las notas a los estados financieros, elaboradas por el Grupo de Gestión Económica y Financiera y cuya fuente es la información financiera y operativa de la Unidad, reflejan y cumplen con las revelaciones requeridas para el reconocimiento, medición, revelación y presentación de los hechos económicos y las operaciones, de conformidad con el Régimen de Contabilidad Pública</t>
  </si>
  <si>
    <t>Toda la información financiera, mensual y con fecha de corte 31 de diciembre de 2025, se encuentran acompañada de notas a los estados financieros, dando cumplimiento a lo establecido en las Políticas Contables y al marco normativo aplicable.</t>
  </si>
  <si>
    <t>Al principio de cada vigencia el Grupo y la Oficina Asesora de Planeación revisan los riesgos identificados dentro del proceso, posterior a esta actividad, la Coordinadora realiza la socialización de estos al Grupo en el comité primario.</t>
  </si>
  <si>
    <t xml:space="preserve">La UAEGRTD cuenta con las Políticas contables para la elaboración y presentación de estados financieros en su última versión, el cual fue aprobado en sesión del Comité Institucional de Gestión y Desempeño del  20 de noviembre de 2023, Estas políticas, se encuentran publicadas en la sede electrónica de la Entidad.
</t>
  </si>
  <si>
    <t>Las políticas contables en su versión 3 de noviembre 2023 se encuentran publicadas en la sede electrónica de la UAEGRTD (Sistema Integrado de Planeación y Gestión - STRATEGOS), con el fin de que todas las partes interesadas o las partes que participan en el proceso contable puedan gestionar la respectiva consulta.
Al respecto, se evidenciaron socializaciones de las políticas realizadas por parte de la Contadora de la Entidad a los funcionarios del Grupo de Gestión Económica y Financiera durante los días 9, 10, 11 y 14 de julio de 2025. En cada sesión se socializó una política diferente, como respaldo de estas socializaciones se observa la presentación utilizada para tal fin y listados de asistencia.
Adicionalmente, se evidenciaron correos electrónicos institucionales del 8 de julio y 03 de octubre de 2025 respectivamente,  en los que se hace envío de las políticas contables a servidores del Grupo de Gestión Económica y Financiera.</t>
  </si>
  <si>
    <t>Las políticas contables vigentes para la UAEGRTD fueron elaboradas y actualizadas con base en la naturaleza y marco normativo aplicable a la entidad para el registro, ajuste, actualización y presentación de los hechos económicos.</t>
  </si>
  <si>
    <t>La UAEGRTD cuenta con  la Guía para la Formulación y Seguimiento a Planes de Mejoramiento, que en su numeral 9 "Seguimiento a Planes de Mejoramiento", donde se imparten directrices generales para el seguimiento a los planes tanto internos como externos, clarificando las responsabilidades por líneas de defensa. Al respecto, la Oficina Asesora de Planeación realiza monitoreo y alertas sobre los planes existentes, así como a su vez la Oficina de Control Interno realiza seguimiento al cumplimiento de las acciones producto de las auditorías realizadas tanto por parte de la Contraloría General de la República como las auditorías internas. Los resultados de los seguimientos son registrados en el sistema Integrado de Planeación y Gestión (STRATEGOS).</t>
  </si>
  <si>
    <t>Se evidencia que existe el documento GF-CA-01 Caracterización en el que se determina la circulación de la información hasta llegar al Grupo de Gestión Económica y Financiera.
Adicionalmente, en este documento se definen los proveedores de información contable al interior de la UAEGRTD y los insumos necesarios para el análisis de la información.</t>
  </si>
  <si>
    <t>Las Políticas Contables v3, en el título Introducción al Nuevo Marco Normativo, hacen referencia a la aplicabilidad del marco legal con el cual se elaboraron las políticas contables de la URT.</t>
  </si>
  <si>
    <t>El seguimiento y cierre de los planes de mejoramiento se gestiona internamente y bajo la coordinación de OAP y (OCI según aplique), cuya información queda consignada en el Sistema de Información STRATEGOS, atendiendo las disposiciones de la Guía para la Formulación y Seguimiento a los planes de mejoramiento. Así mismo, la OCI realizó el seguimiento tanto a los planes de mejoramiento suscritos con la Contraloría General de la República, como a los planes de mejoramiento producto de auditorías internas, cuyos resultados se publican en la página web institucional.</t>
  </si>
  <si>
    <t xml:space="preserve">De acuerdo con indagación y verificación de la información suministrada por el Grupo de Gestión Económica y Financiera, se observaron los siguientes documentos:
• Circular Interna SG-00003 de 2025, lineamientos para recepción y trámite de cuentas de contratistas, proveedores y legalización de viáticos en la vigencia 2025.
* Circular Interna SG-00004 de 2025, Calendario PAC Vigencia 2025.
• Circular No. 00030de 2025, aspectos a considerar para el cierre de la vigencia 2025 y apertura de la vigencia 2026.
• Correo del 29 de enero de 2025 en el que se indica: “(...) me permito
remitir cronograma establecido por el GGEF para la entrega de la información de los cierres contables del año2025; información que debe ser allegada por las dependencias que deben entregar información para tal fin, de acuerdo con la siguiente periodicidad: (...)"
• Procedimiento Gestión Contable GF-PR-27
• Resolución No. 00001 de 2025, por medio de la cual se efectúa la desagregación del Presupuesto asignado para la vigencia fiscal de 2025.
• Resolución No. 00002 de 2025, por medio de la cual se constituye la caja menor vigencia 2025, para sufragar los gastos de la URT.
• Resolución No. 00335 de 2025, por medio de la cual se adopta y reglamenta la autorización de comisiones de servicios y gastos de desplazamiento y el reconocimiento, pago de viáticos y de transporte a los servidores públicos y contratistas de la URT.
Además cuenta con otros instrumentos como formatos, memorandos, guías y modelos de conciliación con el fin de solicitar y gestionar la información requerida para dar cumplimiento al objetivo del proceso.
</t>
  </si>
  <si>
    <t>Los documentos, procedimientos, formatos, guías y manuales, que hacen parte del control interno del proceso  se encuentran publicados en el sistema de información STRATEGOS, plataforma en la cual todos los interesados y responsables de la ejecución de actividades relacionadas con el proceso pueden consultarlo y validarlos en el cumplimiento de sus funciones.  Así mismo, los actos administrativos y directrices asociados a la Gestión Financiera son comunicados a través de correo electrónico Institucional.
Se observan correos electrónicos enviados a las diferentes áreas con fechas del 8 de julio y 3 de octubre de 2025, en los que se socializan circulares frente a los aspectos a tener en cuenta para el cierre de la vigencia y respecto a la entrega de información oportuna con ocasión de los cierres contables periódicos.</t>
  </si>
  <si>
    <t>De acuerdo con indagación y verificación de la información suministrada por el Grupo de Gestión Económica y Financiera, se observaron los siguientes documentos:
• Circular Interna SG-00003 de 2025, lineamientos para recepción y trámite de cuentas de contratistas, proveedores y legalización de viáticos en la vigencia 2025.
* Circular Interna SG-00004 de 2025, Calendario PAC Vigencia 2025.
• Circular No. 00030de 2025, aspectos a considerar para el cierre de la vigencia 2025 y apertura de la vigencia 2026.
• Correo del 29 de enero de 2025 en el que se indica: “(...) me permito
remitir cronograma establecido por el GGEF para la entrega de la información de los cierres contables del año2025; información que debe ser allegada por las dependencias que deben entregar información para tal fin, de acuerdo con la siguiente periodicidad: (...)"
• Procedimiento Gestión Contable GF-PR-27
• Resolución No. 00001 de 2025, por medio de la cual se efectúa la desagregación del Presupuesto asignado para la vigencia fiscal de 2025.
• Resolución No. 00002 de 2025, por medio de la cual se constituye la caja menor vigencia 2025, para sufragar los gastos de la URT.
• Resolución No. 00335 de 2025, por medio de la cual se adopta y reglamenta la autorización de comisiones de servicios y gastos de desplazamiento y el reconocimiento, pago de viáticos y de transporte a los servidores públicos y contratistas de la URT.
Además se cuenta con otros instrumentos como formatos, memorandos, guías y modelos de conciliación con el fin de solicitar y gestionar la información requerida para dar cumplimiento al objetivo del proceso.
Por tanto, se observa que en la Entidad se cuenta con procedimientos documentados que permiten la aplicación de la política contable según la transacción que se pretende reconocer en la contabilidad.</t>
  </si>
  <si>
    <r>
      <t xml:space="preserve">Mediante la realización de las actividades para el registro, conciliación, ajuste y modificaciones de los bienes muebles e inmuebles establecidas para el proceso y en especial con la realización de las actividades de conciliación  mensual, se verifican la integridad y cumplimiento normativo en el registro de los bienes físicos de la URT. Al respecto se evidenciaron informes de control y verificación de toma física de bienes.
Además, desde le Grupo de Gestión de Seguimiento y Operación Administrativa se emitió correo electrónico institucional del 7 de octubre de 2025, en el que se indica: </t>
    </r>
    <r>
      <rPr>
        <i/>
        <sz val="12"/>
        <color theme="1"/>
        <rFont val="Arial"/>
        <family val="2"/>
      </rPr>
      <t xml:space="preserve">"Adjunto envió información con referencia al cierre de inventarios del mes septiembre de Stone.
1. Informe Balance de Prueba por Referenciado (PDF - EXCEL) septiembre
2. Informe de Movimientos a Contabilidad septiembre
3. Informe Depreciación (PDF - EXCEL) septiembre
4. Inventario General septiembre
5. Conciliación Modulo de Inventarios y Modulo Contable septiembre.
6. Factura FE-14782 Licencias"
</t>
    </r>
    <r>
      <rPr>
        <sz val="12"/>
        <color theme="1"/>
        <rFont val="Arial"/>
        <family val="2"/>
      </rPr>
      <t>En este sentido, se evidenció que se realizan conciliaciones y verificaciones de la información de los bienes físicos de la Entidad.</t>
    </r>
  </si>
  <si>
    <t>El procedimiento GF-PR-27 se encuentra publicado en el sistema de información STRATEGOS donde las partes interesadas o responsables de ejecutar dicha actividad pueden realizar su respectiva consulta. Por otra parte, periódicamente el Grupo de Contabilidad realiza actividades de monitoreo, actualización normativa y seguimiento a las actividades del área.
Como parte  del seguimiento que el GGEF solicita a los Grupos de Talento y Desarrollo Humano, Grupo de Seguimiento y Operación Administrativa y Dirección Jurídica, las respectivas conciliaciones de nómina, almacén e inventarios y procesos judiciales, sin embargo, la evidencia aportada no es suficiente para garantizar la socialización de las directrices existentes conforme al presente lineamiento lo requiere.</t>
  </si>
  <si>
    <t>Los procedimientos, directrices y demás documentos se encuentras dispuestos en el sistema de Integrado de Planeación y Gestión - STRATEGOS, sitio en el que los colaboradores del Grupo pueden acceder a modo de consulta para verificar las actividades a realizar en la cadena de valor del proceso.
Adicionalmente, se identificó un correo electrónico institucional del 3 de octubre de 2025 "Cierre IV Trimestre septiembre 2025", en el que la Contadora del Grupo envía los lineamientos al equipo de trabajo para que se realice la respectiva conciliación de acuerdo con las responsabilidades a cargo.</t>
  </si>
  <si>
    <t>En los estados financieros presentados se describe el nombre de la persona encargada de elaborarlos y aprobarlos, no obstante, en los documentos revisados por medio de muestra aleatoria y que son generados en SIIF Nación se evidencia que el usuario que elabora es distinto al que lo aprueba.</t>
  </si>
  <si>
    <t>El instructivo GF-IN-04 se encuentra publicado en el sistema de información STRATEGOS para la consulta por parte de los interesados o responsables de ejecutar las actividades.
Por otra parte, se remiten correos electrónicos institucionales a las diferentes dependencias (Talento Humano, Inventarios y Almacén y Jurídica) generadoras de información en los que se solicita de manera detallada la información que se requiere para efectuar el cierre contable.
Además se expidieron las resoluciones de constitución de caja menor, trámite de viáticos y la circular para el calendario del PAC.</t>
  </si>
  <si>
    <r>
      <t xml:space="preserve">Se identificó el correo electrónico institucional del 29 de enero de 2025, en el que la Coordinadora del Grupo de Gestión Económica y Financiera, indica: </t>
    </r>
    <r>
      <rPr>
        <i/>
        <sz val="12"/>
        <color theme="1"/>
        <rFont val="Arial"/>
        <family val="2"/>
      </rPr>
      <t xml:space="preserve">"De manera atenta, me permito emitir cronograma establecido por el GGEF para la entrega de la información de los cierres contables del año 2025 ; información que debe ser allegada por las dependencias que deben entregar información para tal fin, de acuerdo con la siguiente periodicidad".
</t>
    </r>
    <r>
      <rPr>
        <sz val="12"/>
        <color theme="1"/>
        <rFont val="Arial"/>
        <family val="2"/>
      </rPr>
      <t>Es así que, en el mencionado correo se definen los documentos, periodicidades y fechas de entrega de la información así como, los responsables de entregarla, no obstante, la evidencia aportada no es suficiente para garantizar la socialización de las directrices impartidas.</t>
    </r>
  </si>
  <si>
    <t>Se realizaron las siguientes tomas físicas de inventarios durante la vigencia 2025:
a. 18 de junio de 2025 a nivel central área administrativa
b. 20 de agosto de 2025 nivel central área de seguridad
c. 23 de julio de 2025 nivel central área de comunicaciones
d. 01 de agosto de 2025 DAE
e. 08 de septiembre de 2025 Territorial Bucaramanga
f. 28 de mayo de 2025 Territorial Antioquia
g. 19 de noviembre de 2025 Grupo Gestión Documental
h. 21 de noviembre de 2025 Dirección Territorial Putumayo
i. 26 de octubre de 2025 Grupo Atención a la Ciudadanía
j. 20 de noviembre de 2025 Dirección Catastral
j. 26 de septiembre de 2025 Dirección Territorial Barranca</t>
  </si>
  <si>
    <t xml:space="preserve">Los documentos del proceso de Gestión Financiera se encuentra documentados en el sistema de información STRATEGOS para consulta por parte de los interesados en la información. Adicionalmente, se identificó
* La circular 0004 de 2025 Calendario Pac vigencia 2025
* Circular 0003 de 2025 lineamientos para la recepción y trámite de cuentas de contratistas.
* Correo electrónico del 29 de enero de 2025 - Cronograma de entrega de información - Cierres contables 2025
Lineamientos que permiten definir las fechas para la depuración, análisis y seguimientos de las cuentas de acuerdo con la responsabilidad de cada área.
</t>
  </si>
  <si>
    <t xml:space="preserve">Se cuenta con conciliaciones realizadas con las diferentes áreas que proveen la información, producto de las revisiones realizadas se efectúan los ajustes que hayan a lugar y que se encuentren justificados.
Adicionalmente, desde el Comité de Sostenibilidad Contable, se verifica y analiza la información financiera de la Entidad, es así que para la vigencia 2025 el Grupo aportó dos actas de la sesión 1, realizadas entre el 2 y 30 de julio de 2025.
</t>
  </si>
  <si>
    <t>La individualización en el reconocimiento de hechos económicos existe, independientemente que el registro se haya realizado de forma individual o agregada, por lo tanto, una vez se identifique el origen del hecho económico es posible darlos de baja, una vez cumpla con las condiciones del control para realizarlo.
Adicionalmente, la Entidad emitió las Resoluciones 803 y 804 de 2025 en las cuales se ordenó la baja de algunos bienes de propiedad de la URT. además, se aportó el Acta  de reunión del 03 de diciembre de 2025 en la que se realizó la presentación de bienes objeto de baja y los cuales son analizados de manera individual para determinar si se aprueba la baja de estos en el inventario de propiedad, planta y equipo.</t>
  </si>
  <si>
    <t xml:space="preserve">Las modificaciones al catalogo de cuenta son realizadas directamente por la CGN en el aplicativo SIIF Nación , quien informa en las circulares o normatividad los cambios que se realizan y aplican. La Unidad  a través del GGEF realiza los ajustes que se requieran. </t>
  </si>
  <si>
    <t>Se realizó comparación entre el libro mayor extraído del aplicativo SIIF Nación y la última versión del catálogo de cuentas expedido por la CGN, al respecto no se observaron inconsistencias entre las cuentas aprobadas por dicha entidad y las utilizadas por la URT.</t>
  </si>
  <si>
    <t>Los hechos económicos identificados se registran en el Sistema de Información Financiera SIIF Nación de forma individualizada de acuerdo con la naturaleza de conformidad con lo identificado por parte de los proveedores de la información.</t>
  </si>
  <si>
    <t xml:space="preserve">Los hechos económicos son registrados con base en la información entregada por parte de los proveedores y estos se reconocen en el aplicativo SIIF,  sistema que de manera automática asigna el número consecutivo de los documentos. </t>
  </si>
  <si>
    <t>Conforme a las actualizaciones realizadas en el aplicativo SIIF Nación, se observó que el consecutivo es generado de manera automática. Al respecto, al verificar el libro diario extraído del sistema, se evidenció que los documentos se registraron de forma cronológica de acuerdo con la fecha de la transacción.</t>
  </si>
  <si>
    <t>La Política Contable para la Propiedad Planta y Equipo, subtitulo "medición posterior" define los métodos de depreciación así como el deterioro de los activos no generadores de dinero; no obstante, dentro del análisis realizado por la Oficina de Control Interno, se identificó que para el caso de ocho (8) activos la asignación de vida útil no era la definida según política, lo que generó diferencias en el cálculo de la depreciación generadas en el sistema y la OCI. Este aspecto concluye que es necesario fortalecer los aspectos de revisión.</t>
  </si>
  <si>
    <t>El instructivo para la elaboración de las notas a los estados financieros (GF-IN-04) tiene definidas actividades para la revisión del balance de prueba y revisión de informes auxiliares que se generan desde el aplicativo de SIIF Nación, así mismo, el procedimiento gestión contable (GF-PR-27) establece actividades para el control y análisis de los saldos de las cuentas, no obstante, en la verificación realizada, se identificaron las siguientes situaciones:
* Se identificó que la suma de las partidas individuales del grupo de cuentas 48 – OTROS INGRESOS, de la vigencia 2024, no suman el subtotal informado de $4.551.613.344,77 sino el valor de $ 4.547.550.457,36 y tampoco coinciden con los Estados financieros publicados de la vigencia anterior.
* Se identificó una denominación incorrecta frente a lo establecido en el Catálogo General de Cuentas, toda vez que las cuentas 4830 y 4831 presentan una descripción idéntica. En el Catálogo General de Cuentas la cuenta 4830 se denomina “Reversión del deterioro del valor”, mientras que la cuenta 4831 corresponde a “Reversión de provisiones”. En consecuencia, resulta improcedente agruparlas o denominarlas como “Reversión de las pérdidas por deterioro de valor”, dado que dicha expresión no se ajusta a la nomenclatura oficial ni a la clasificación contable vigente.
* Se evidenció una inconsistencia en el Grupo 51 – Gastos de administración y operación, debido a que no fue incluida la cuenta 5108 – Gastos de personal diversos dentro del subtotal del grupo. Por lo anterior, el subtotal presentado de $463.368.677.657,26 y 388.261.579.637,80, no coincide con el detalle de cuentas que lo conforman sumando un valor de $462.329.707.148,76 y $387.336.845.267,05, presentando la diferencia tanto para la vigencia 2025 como para la vigencia 2024</t>
  </si>
  <si>
    <t>Si bien la Entidad implementó indicadores de gestión  frente a la ejecución presupuestal,  al porcentaje de los trámites de expedición de CDP y RP, la ejecución del PAC y los informes de estados financieros presentados dentro de los términos, en el juego de Estados Financieros para la vigencia 2025, no se identificó que realizaran indicadores de liquidez u otro aspecto que permitiera  interpretar la realidad financiera de la UAEGRTD.</t>
  </si>
  <si>
    <t xml:space="preserve">Los informes financieros y contables presentados y publicados en la sede electrónica de la entidad con una periodicidad trimestral, cuentan con información acerca del Estado de Situación Financiera, Estado de Resultados y las notas a los mismos, además, las políticas contables para la elaboración y presentación de estados financieros definen criterios para la presentación de notas específicas para aquellos rubros que presenten variaciones representativas o materiales.
No obstante, en la revisión realizada  por la Oficina de Control Interno a las notas de los estados financieros, se identificó que:
• Nota 9. Inventarios: No se  indica si existe deterioro o no, además, si bien se describe la naturaleza de los inventarios, no se presenta conciliación detallada que explique cuantitativamente las variaciones entre periodos.
• Nota 10. Propiedades, Planta y Equipo – PPE: No se detallan el método de depreciación, vida útil, conciliación y no se revela deterioro.
• Nota 14. Activos Intangibles: No se detalla el método de amortización, la vida útil y no se revela deterioro.
• Nota 16. Otros Derechos y Garantías: No se revela la evaluación de la recuperabilidad.
• Nota 23. Provisiones: No se presenta la conciliación detallada que incluya reconocimiento, ajustes y reversiones
• Nota 28. Ingresos: Se deben revelar las políticas contables adoptadas para el reconocimiento de los ingresos, incluyendo la metodología utilizada para la determinación del grado de avance de las operaciones incluidas en la prestación de servicios.
</t>
  </si>
  <si>
    <r>
      <t xml:space="preserve">En las notas a los estados financieros no se revela la metodología utilizada para el cálculo del deterioro y vida útil  de los activos.
Debido a que, se evidenció que en la NOTA 7 – CUENTAS POR COBRAR, no se incluyó lo relativo a la revelación del deterioro de cartera colectivo expuesto en el Marco Normativo para Entidades de Gobierno el cual establece que:
</t>
    </r>
    <r>
      <rPr>
        <i/>
        <sz val="12"/>
        <color theme="1"/>
        <rFont val="Arial"/>
        <family val="2"/>
      </rPr>
      <t xml:space="preserve">“Cuando el deterioro de las cuentas por cobrar se estime de manera colectiva, </t>
    </r>
    <r>
      <rPr>
        <b/>
        <i/>
        <u/>
        <sz val="12"/>
        <color theme="1"/>
        <rFont val="Arial"/>
        <family val="2"/>
      </rPr>
      <t>se revelará la forma como se realizó la agrupación, la descripción de la metodología, los supuestos empleados para la estimación del deterioro y los porcentajes de incumplimiento aplicados.</t>
    </r>
    <r>
      <rPr>
        <i/>
        <sz val="12"/>
        <color theme="1"/>
        <rFont val="Arial"/>
        <family val="2"/>
      </rPr>
      <t>“</t>
    </r>
    <r>
      <rPr>
        <sz val="12"/>
        <color theme="1"/>
        <rFont val="Arial"/>
        <family val="2"/>
      </rPr>
      <t xml:space="preserve"> (Negrita y subrayado fuera de texto).</t>
    </r>
  </si>
  <si>
    <t>El Grupo de Gestión Económica y Financiera realizó revisión y actualización de los riesgos para el proceso contable, no obstante, de acuerdo con los seguimientos realizados por la Oficina de Control Interno, se identificó que los seguimientos que el proceso debía realizar como primera línea a los riesgos, estos no se realizaron conforme a la periodicidad definida, además, los controles asociados a estos, pese a que en la matriz estaban catalogados como "preventivos", todos tenían naturaleza detectiva.</t>
  </si>
  <si>
    <t>Los indicadores se ajustan a la naturaleza de la operación y hechos económicos vinculados a la gestión que realiza cada uno de los procesos de la Unidad, los cuales se ven reflejados en el informe de gestión, plan de acción, ejecución presupuestal entre otros. 
Los indicadores que administra el proceso son los siguientes los cuales se pueden consultar en el aplicativo STRATEGOS donde se reporta el avance y los documentos soporte según aplica:
a. Indicadores del plan de acción: GF-2-2025 Cumplimiento de la gestión financiera dentro de los términos establecidos.
b. Indicadores del proceso: 
- GF-EC-05 Ejecución presupuestal corresponde al porcentaje obligado de las asignaciones
-GF-EC-07: Porcentaje de los trámites de expedición de CDP-RP y ejecución de pagos en los tiempos establecidos.
-GF-EC-06 Ejecución del PAC
-GF-EC-05 Informe de estados financieros presentados dentro de los términos establecidos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</si>
</sst>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0_-;\-* #,##0.000_-;_-* &quot;-&quot;??_-;_-@_-"/>
  </numFmts>
  <fonts count="16" x14ac:knownFonts="1">
    <font>
      <sz val="11"/>
      <color theme="1"/>
      <name val="Aptos Narrow"/>
      <family val="2"/>
      <scheme val="minor"/>
    </font>
    <font>
      <sz val="11"/>
      <color theme="1"/>
      <name val="Aptos Narrow"/>
      <family val="2"/>
      <scheme val="minor"/>
    </font>
    <font>
      <sz val="10"/>
      <name val="Arial"/>
      <family val="2"/>
    </font>
    <font>
      <b/>
      <u/>
      <sz val="11"/>
      <color theme="1"/>
      <name val="Aptos Narrow"/>
      <family val="2"/>
      <scheme val="minor"/>
    </font>
    <font>
      <sz val="12"/>
      <color theme="1"/>
      <name val="Arial"/>
      <family val="2"/>
    </font>
    <font>
      <sz val="12"/>
      <name val="Arial"/>
      <family val="2"/>
    </font>
    <font>
      <b/>
      <sz val="14"/>
      <name val="Arial"/>
      <family val="2"/>
    </font>
    <font>
      <b/>
      <sz val="12"/>
      <color theme="1"/>
      <name val="Arial"/>
      <family val="2"/>
    </font>
    <font>
      <b/>
      <sz val="12"/>
      <color theme="0"/>
      <name val="Arial"/>
      <family val="2"/>
    </font>
    <font>
      <i/>
      <sz val="12"/>
      <color theme="1"/>
      <name val="Arial"/>
      <family val="2"/>
    </font>
    <font>
      <b/>
      <sz val="12"/>
      <name val="Arial"/>
      <family val="2"/>
    </font>
    <font>
      <b/>
      <sz val="10"/>
      <color theme="0"/>
      <name val="Arial"/>
      <family val="2"/>
    </font>
    <font>
      <sz val="10"/>
      <color theme="1"/>
      <name val="Arial"/>
      <family val="2"/>
    </font>
    <font>
      <b/>
      <sz val="10"/>
      <color theme="1"/>
      <name val="Arial"/>
      <family val="2"/>
    </font>
    <font>
      <b/>
      <u/>
      <sz val="12"/>
      <color theme="1"/>
      <name val="Arial"/>
      <family val="2"/>
    </font>
    <font>
      <b/>
      <i/>
      <u/>
      <sz val="12"/>
      <color theme="1"/>
      <name val="Arial"/>
      <family val="2"/>
    </font>
  </fonts>
  <fills count="13">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50FF3E"/>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4.9989318521683403E-2"/>
        <bgColor indexed="64"/>
      </patternFill>
    </fill>
  </fills>
  <borders count="3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201">
    <xf numFmtId="0" fontId="0" fillId="0" borderId="0" xfId="0"/>
    <xf numFmtId="1" fontId="0" fillId="0" borderId="0" xfId="0" applyNumberFormat="1"/>
    <xf numFmtId="0" fontId="3" fillId="0" borderId="0" xfId="0" applyFont="1"/>
    <xf numFmtId="0" fontId="0" fillId="6" borderId="0" xfId="0" applyFill="1"/>
    <xf numFmtId="0" fontId="4" fillId="0" borderId="0" xfId="0" applyFont="1"/>
    <xf numFmtId="164" fontId="4" fillId="0" borderId="0" xfId="0" applyNumberFormat="1"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center" vertical="center"/>
    </xf>
    <xf numFmtId="0" fontId="4" fillId="0" borderId="0" xfId="0" applyFont="1" applyAlignment="1">
      <alignment horizontal="center" wrapText="1"/>
    </xf>
    <xf numFmtId="0" fontId="4" fillId="0" borderId="1" xfId="0" applyFont="1" applyBorder="1"/>
    <xf numFmtId="164" fontId="4" fillId="0" borderId="2" xfId="0" applyNumberFormat="1" applyFont="1" applyBorder="1" applyAlignment="1">
      <alignment horizontal="center" vertical="center"/>
    </xf>
    <xf numFmtId="0" fontId="4" fillId="0" borderId="2" xfId="0" applyFont="1" applyBorder="1" applyAlignment="1">
      <alignment horizontal="justify" vertical="center"/>
    </xf>
    <xf numFmtId="0" fontId="4" fillId="0" borderId="2" xfId="0" applyFont="1" applyBorder="1" applyAlignment="1">
      <alignment horizontal="center" vertical="center"/>
    </xf>
    <xf numFmtId="0" fontId="4" fillId="0" borderId="2" xfId="0" applyFont="1" applyBorder="1" applyAlignment="1">
      <alignment horizontal="center" wrapText="1"/>
    </xf>
    <xf numFmtId="0" fontId="4" fillId="0" borderId="3" xfId="0" applyFont="1" applyBorder="1"/>
    <xf numFmtId="0" fontId="5" fillId="2" borderId="0" xfId="2" applyFont="1" applyFill="1"/>
    <xf numFmtId="0" fontId="5" fillId="2" borderId="4" xfId="2" applyFont="1" applyFill="1" applyBorder="1"/>
    <xf numFmtId="0" fontId="5" fillId="2" borderId="5" xfId="2" applyFont="1" applyFill="1" applyBorder="1"/>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164" fontId="7" fillId="3" borderId="21" xfId="0" applyNumberFormat="1" applyFont="1" applyFill="1" applyBorder="1" applyAlignment="1">
      <alignment horizontal="center" vertical="center" wrapText="1"/>
    </xf>
    <xf numFmtId="0" fontId="7" fillId="8" borderId="22"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164" fontId="7" fillId="9" borderId="6" xfId="0" applyNumberFormat="1" applyFont="1" applyFill="1" applyBorder="1" applyAlignment="1">
      <alignment horizontal="center" vertical="center" wrapText="1"/>
    </xf>
    <xf numFmtId="0" fontId="7" fillId="9" borderId="12" xfId="0" applyFont="1" applyFill="1" applyBorder="1" applyAlignment="1">
      <alignment horizontal="justify" vertical="center" wrapText="1"/>
    </xf>
    <xf numFmtId="0" fontId="7" fillId="9" borderId="13" xfId="0" applyFont="1" applyFill="1" applyBorder="1" applyAlignment="1">
      <alignment horizontal="justify" vertical="center" wrapText="1"/>
    </xf>
    <xf numFmtId="0" fontId="7" fillId="9" borderId="13" xfId="0" applyFont="1" applyFill="1" applyBorder="1" applyAlignment="1">
      <alignment horizontal="center" vertical="center" wrapText="1"/>
    </xf>
    <xf numFmtId="164" fontId="7" fillId="10" borderId="6" xfId="0" applyNumberFormat="1" applyFont="1" applyFill="1" applyBorder="1" applyAlignment="1">
      <alignment horizontal="center" vertical="center" wrapText="1"/>
    </xf>
    <xf numFmtId="0" fontId="7" fillId="10" borderId="12" xfId="0" applyFont="1" applyFill="1" applyBorder="1" applyAlignment="1">
      <alignment horizontal="justify" vertical="center" wrapText="1"/>
    </xf>
    <xf numFmtId="0" fontId="7" fillId="10" borderId="13" xfId="0" applyFont="1" applyFill="1" applyBorder="1" applyAlignment="1">
      <alignment horizontal="justify" vertical="center" wrapText="1"/>
    </xf>
    <xf numFmtId="0" fontId="7" fillId="10" borderId="13" xfId="0" applyFont="1" applyFill="1" applyBorder="1" applyAlignment="1">
      <alignment horizontal="center" vertical="center" wrapText="1"/>
    </xf>
    <xf numFmtId="0" fontId="4" fillId="0" borderId="9" xfId="0" applyFont="1" applyBorder="1"/>
    <xf numFmtId="0" fontId="4" fillId="0" borderId="4" xfId="0" applyFont="1" applyBorder="1"/>
    <xf numFmtId="164" fontId="7" fillId="3" borderId="6" xfId="0" applyNumberFormat="1" applyFont="1" applyFill="1" applyBorder="1" applyAlignment="1">
      <alignment horizontal="center" vertical="center"/>
    </xf>
    <xf numFmtId="0" fontId="7" fillId="3" borderId="7" xfId="0" applyFont="1" applyFill="1" applyBorder="1" applyAlignment="1">
      <alignment horizontal="justify" vertical="center" wrapText="1"/>
    </xf>
    <xf numFmtId="0" fontId="4" fillId="3" borderId="7" xfId="0" applyFont="1" applyFill="1" applyBorder="1" applyAlignment="1">
      <alignment horizontal="justify" vertical="center" wrapText="1"/>
    </xf>
    <xf numFmtId="0" fontId="7" fillId="3" borderId="7"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5" xfId="0" applyFont="1" applyBorder="1"/>
    <xf numFmtId="164" fontId="4" fillId="0" borderId="6" xfId="0" applyNumberFormat="1" applyFont="1" applyBorder="1" applyAlignment="1">
      <alignment horizontal="center" vertical="center"/>
    </xf>
    <xf numFmtId="0" fontId="4" fillId="0" borderId="7" xfId="0" applyFont="1" applyBorder="1" applyAlignment="1">
      <alignment horizontal="justify" vertical="center" wrapText="1"/>
    </xf>
    <xf numFmtId="0" fontId="4" fillId="0" borderId="7" xfId="0" applyFont="1" applyBorder="1" applyAlignment="1">
      <alignment horizontal="center" vertical="center"/>
    </xf>
    <xf numFmtId="0" fontId="4" fillId="2" borderId="7" xfId="0" applyFont="1" applyFill="1" applyBorder="1" applyAlignment="1">
      <alignment horizontal="center" wrapText="1"/>
    </xf>
    <xf numFmtId="0" fontId="4" fillId="0" borderId="7" xfId="0" applyFont="1" applyBorder="1" applyAlignment="1">
      <alignment horizontal="justify" vertical="center"/>
    </xf>
    <xf numFmtId="0" fontId="8" fillId="2" borderId="0" xfId="0" applyFont="1" applyFill="1" applyAlignment="1">
      <alignment vertical="center"/>
    </xf>
    <xf numFmtId="0" fontId="4" fillId="2" borderId="9" xfId="0" applyFont="1" applyFill="1" applyBorder="1"/>
    <xf numFmtId="0" fontId="4" fillId="2" borderId="4" xfId="0" applyFont="1" applyFill="1" applyBorder="1"/>
    <xf numFmtId="164" fontId="4" fillId="2" borderId="6" xfId="0" applyNumberFormat="1" applyFont="1" applyFill="1" applyBorder="1" applyAlignment="1">
      <alignment horizontal="center" vertical="center"/>
    </xf>
    <xf numFmtId="0" fontId="4" fillId="2" borderId="7" xfId="0" applyFont="1" applyFill="1" applyBorder="1" applyAlignment="1">
      <alignment horizontal="justify" vertical="center" wrapText="1"/>
    </xf>
    <xf numFmtId="0" fontId="4" fillId="2" borderId="7" xfId="0" applyFont="1" applyFill="1" applyBorder="1" applyAlignment="1">
      <alignment horizontal="center" vertical="center"/>
    </xf>
    <xf numFmtId="0" fontId="4" fillId="2" borderId="5" xfId="0" applyFont="1" applyFill="1" applyBorder="1"/>
    <xf numFmtId="0" fontId="4" fillId="2" borderId="0" xfId="0" applyFont="1" applyFill="1"/>
    <xf numFmtId="0" fontId="5" fillId="0" borderId="9" xfId="0" applyFont="1" applyBorder="1"/>
    <xf numFmtId="0" fontId="5" fillId="0" borderId="4" xfId="0" applyFont="1" applyBorder="1"/>
    <xf numFmtId="164" fontId="10" fillId="3" borderId="6" xfId="0" applyNumberFormat="1" applyFont="1" applyFill="1" applyBorder="1" applyAlignment="1">
      <alignment horizontal="center" vertical="center"/>
    </xf>
    <xf numFmtId="0" fontId="10" fillId="3" borderId="7" xfId="0" applyFont="1" applyFill="1" applyBorder="1" applyAlignment="1">
      <alignment horizontal="justify" vertical="center" wrapText="1"/>
    </xf>
    <xf numFmtId="0" fontId="5" fillId="3" borderId="7" xfId="0" applyFont="1" applyFill="1" applyBorder="1" applyAlignment="1">
      <alignment horizontal="justify" vertical="center" wrapText="1"/>
    </xf>
    <xf numFmtId="0" fontId="10" fillId="3" borderId="7" xfId="0" applyFont="1" applyFill="1" applyBorder="1" applyAlignment="1">
      <alignment horizontal="center" vertical="center"/>
    </xf>
    <xf numFmtId="0" fontId="5" fillId="3" borderId="7" xfId="0" applyFont="1" applyFill="1" applyBorder="1" applyAlignment="1">
      <alignment horizontal="center" vertical="center"/>
    </xf>
    <xf numFmtId="0" fontId="10" fillId="3" borderId="7" xfId="0" applyFont="1" applyFill="1" applyBorder="1" applyAlignment="1">
      <alignment horizontal="center" vertical="center" wrapText="1"/>
    </xf>
    <xf numFmtId="0" fontId="5" fillId="0" borderId="5" xfId="0" applyFont="1" applyBorder="1"/>
    <xf numFmtId="0" fontId="5" fillId="0" borderId="0" xfId="0" applyFont="1"/>
    <xf numFmtId="0" fontId="7" fillId="3" borderId="7" xfId="0" applyFont="1" applyFill="1" applyBorder="1" applyAlignment="1">
      <alignment horizontal="center" vertical="center" wrapText="1"/>
    </xf>
    <xf numFmtId="0" fontId="8" fillId="0" borderId="0" xfId="0" applyFont="1" applyAlignment="1">
      <alignment vertical="center"/>
    </xf>
    <xf numFmtId="2" fontId="7" fillId="3" borderId="7" xfId="0" applyNumberFormat="1" applyFont="1" applyFill="1" applyBorder="1" applyAlignment="1">
      <alignment horizontal="center" vertical="center" wrapText="1"/>
    </xf>
    <xf numFmtId="164" fontId="4" fillId="9" borderId="28" xfId="0" applyNumberFormat="1" applyFont="1" applyFill="1" applyBorder="1" applyAlignment="1">
      <alignment horizontal="center" vertical="center"/>
    </xf>
    <xf numFmtId="0" fontId="4" fillId="9" borderId="13" xfId="0" applyFont="1" applyFill="1" applyBorder="1" applyAlignment="1">
      <alignment horizontal="justify" vertical="center" wrapText="1"/>
    </xf>
    <xf numFmtId="0" fontId="4" fillId="9" borderId="13" xfId="0" applyFont="1" applyFill="1" applyBorder="1" applyAlignment="1">
      <alignment vertical="center" wrapText="1"/>
    </xf>
    <xf numFmtId="0" fontId="4" fillId="9" borderId="14" xfId="0" applyFont="1" applyFill="1" applyBorder="1" applyAlignment="1">
      <alignment horizontal="justify" vertical="center" wrapText="1"/>
    </xf>
    <xf numFmtId="164" fontId="4" fillId="10" borderId="28" xfId="0" applyNumberFormat="1" applyFont="1" applyFill="1" applyBorder="1" applyAlignment="1">
      <alignment horizontal="center" vertical="center"/>
    </xf>
    <xf numFmtId="0" fontId="4" fillId="10" borderId="13" xfId="0" applyFont="1" applyFill="1" applyBorder="1" applyAlignment="1">
      <alignment horizontal="justify" vertical="center" wrapText="1"/>
    </xf>
    <xf numFmtId="0" fontId="4" fillId="10" borderId="13" xfId="0" applyFont="1" applyFill="1" applyBorder="1" applyAlignment="1">
      <alignment vertical="center" wrapText="1"/>
    </xf>
    <xf numFmtId="0" fontId="4" fillId="10" borderId="14" xfId="0" applyFont="1" applyFill="1" applyBorder="1" applyAlignment="1">
      <alignment horizontal="justify" vertical="center" wrapText="1"/>
    </xf>
    <xf numFmtId="164" fontId="4" fillId="12" borderId="28" xfId="0" applyNumberFormat="1" applyFont="1" applyFill="1" applyBorder="1" applyAlignment="1">
      <alignment horizontal="center" vertical="center"/>
    </xf>
    <xf numFmtId="0" fontId="7" fillId="12" borderId="13" xfId="0" applyFont="1" applyFill="1" applyBorder="1" applyAlignment="1">
      <alignment horizontal="justify" vertical="center" wrapText="1"/>
    </xf>
    <xf numFmtId="0" fontId="4" fillId="12" borderId="13" xfId="0" applyFont="1" applyFill="1" applyBorder="1" applyAlignment="1">
      <alignment horizontal="justify" vertical="center" wrapText="1"/>
    </xf>
    <xf numFmtId="0" fontId="4" fillId="12" borderId="13" xfId="0" applyFont="1" applyFill="1" applyBorder="1" applyAlignment="1">
      <alignment vertical="center" wrapText="1"/>
    </xf>
    <xf numFmtId="0" fontId="4" fillId="12" borderId="14" xfId="0" applyFont="1" applyFill="1" applyBorder="1" applyAlignment="1">
      <alignment horizontal="justify" vertical="center" wrapText="1"/>
    </xf>
    <xf numFmtId="164" fontId="7" fillId="3" borderId="7" xfId="0" applyNumberFormat="1" applyFont="1" applyFill="1" applyBorder="1" applyAlignment="1">
      <alignment horizontal="center" vertical="center" wrapText="1"/>
    </xf>
    <xf numFmtId="164" fontId="4" fillId="2" borderId="7" xfId="0" applyNumberFormat="1" applyFont="1" applyFill="1" applyBorder="1" applyAlignment="1">
      <alignment horizontal="center" wrapText="1"/>
    </xf>
    <xf numFmtId="0" fontId="4" fillId="12" borderId="4" xfId="0" applyFont="1" applyFill="1" applyBorder="1"/>
    <xf numFmtId="0" fontId="4" fillId="12" borderId="13" xfId="0" applyFont="1" applyFill="1" applyBorder="1"/>
    <xf numFmtId="0" fontId="4" fillId="12" borderId="13" xfId="0" applyFont="1" applyFill="1" applyBorder="1" applyAlignment="1">
      <alignment horizontal="center" vertical="center"/>
    </xf>
    <xf numFmtId="164" fontId="4" fillId="12" borderId="13" xfId="0" applyNumberFormat="1" applyFont="1" applyFill="1" applyBorder="1" applyAlignment="1">
      <alignment horizontal="center" wrapText="1"/>
    </xf>
    <xf numFmtId="164" fontId="4" fillId="12" borderId="13" xfId="0" applyNumberFormat="1" applyFont="1" applyFill="1" applyBorder="1" applyAlignment="1">
      <alignment horizontal="center" vertical="center"/>
    </xf>
    <xf numFmtId="0" fontId="8" fillId="2" borderId="0" xfId="0" applyFont="1" applyFill="1" applyAlignment="1">
      <alignment horizontal="left" vertical="center"/>
    </xf>
    <xf numFmtId="0" fontId="4" fillId="10" borderId="4" xfId="0" applyFont="1" applyFill="1" applyBorder="1"/>
    <xf numFmtId="0" fontId="7" fillId="10" borderId="13" xfId="0" applyFont="1" applyFill="1" applyBorder="1" applyAlignment="1">
      <alignment horizontal="justify" vertical="center"/>
    </xf>
    <xf numFmtId="0" fontId="4" fillId="10" borderId="13" xfId="0" applyFont="1" applyFill="1" applyBorder="1" applyAlignment="1">
      <alignment horizontal="justify" vertical="center"/>
    </xf>
    <xf numFmtId="0" fontId="4" fillId="10" borderId="13" xfId="0" applyFont="1" applyFill="1" applyBorder="1"/>
    <xf numFmtId="0" fontId="4" fillId="10" borderId="13" xfId="0" applyFont="1" applyFill="1" applyBorder="1" applyAlignment="1">
      <alignment horizontal="center" vertical="center"/>
    </xf>
    <xf numFmtId="0" fontId="4" fillId="10" borderId="13" xfId="0" applyFont="1" applyFill="1" applyBorder="1" applyAlignment="1">
      <alignment horizontal="center" wrapText="1"/>
    </xf>
    <xf numFmtId="0" fontId="4" fillId="12" borderId="13" xfId="0" applyFont="1" applyFill="1" applyBorder="1" applyAlignment="1">
      <alignment horizontal="center" wrapText="1"/>
    </xf>
    <xf numFmtId="0" fontId="4" fillId="0" borderId="0" xfId="0" applyFont="1" applyAlignment="1">
      <alignment wrapText="1"/>
    </xf>
    <xf numFmtId="164" fontId="4" fillId="10" borderId="13" xfId="0" applyNumberFormat="1" applyFont="1" applyFill="1" applyBorder="1" applyAlignment="1">
      <alignment horizontal="center" vertical="center"/>
    </xf>
    <xf numFmtId="0" fontId="7" fillId="8" borderId="24" xfId="0" applyFont="1" applyFill="1" applyBorder="1" applyAlignment="1">
      <alignment horizontal="center" vertical="center"/>
    </xf>
    <xf numFmtId="165" fontId="4" fillId="0" borderId="0" xfId="1" applyNumberFormat="1" applyFont="1" applyAlignment="1">
      <alignment horizontal="center" vertical="center"/>
    </xf>
    <xf numFmtId="0" fontId="4" fillId="0" borderId="18" xfId="0" applyFont="1" applyBorder="1"/>
    <xf numFmtId="164" fontId="4" fillId="0" borderId="19" xfId="0" applyNumberFormat="1" applyFont="1" applyBorder="1" applyAlignment="1">
      <alignment horizontal="center" vertical="center"/>
    </xf>
    <xf numFmtId="0" fontId="4" fillId="0" borderId="19" xfId="0" applyFont="1" applyBorder="1" applyAlignment="1">
      <alignment horizontal="justify" vertical="center"/>
    </xf>
    <xf numFmtId="0" fontId="4" fillId="0" borderId="19" xfId="0" applyFont="1" applyBorder="1" applyAlignment="1">
      <alignment horizontal="center" vertical="center"/>
    </xf>
    <xf numFmtId="0" fontId="4" fillId="0" borderId="20" xfId="0" applyFont="1" applyBorder="1"/>
    <xf numFmtId="0" fontId="7" fillId="0" borderId="22" xfId="0" applyFont="1" applyBorder="1" applyAlignment="1">
      <alignment horizontal="justify" vertical="center"/>
    </xf>
    <xf numFmtId="0" fontId="4" fillId="0" borderId="22" xfId="0" applyFont="1" applyBorder="1" applyAlignment="1">
      <alignment horizontal="center" vertical="center"/>
    </xf>
    <xf numFmtId="0" fontId="11" fillId="4" borderId="6" xfId="0" applyFont="1" applyFill="1" applyBorder="1" applyAlignment="1">
      <alignment horizontal="center" vertical="center"/>
    </xf>
    <xf numFmtId="0" fontId="11" fillId="4" borderId="8" xfId="0" applyFont="1" applyFill="1" applyBorder="1" applyAlignment="1">
      <alignment horizontal="center" vertical="center"/>
    </xf>
    <xf numFmtId="0" fontId="7" fillId="0" borderId="7" xfId="0" applyFont="1" applyBorder="1" applyAlignment="1">
      <alignment horizontal="justify" vertical="center"/>
    </xf>
    <xf numFmtId="0" fontId="12" fillId="0" borderId="6" xfId="0" applyFont="1" applyBorder="1" applyAlignment="1">
      <alignment horizontal="center" vertical="center"/>
    </xf>
    <xf numFmtId="0" fontId="11" fillId="5" borderId="8" xfId="0" applyFont="1" applyFill="1" applyBorder="1" applyAlignment="1">
      <alignment horizontal="center" vertical="center"/>
    </xf>
    <xf numFmtId="0" fontId="13" fillId="6" borderId="8" xfId="0" applyFont="1" applyFill="1" applyBorder="1" applyAlignment="1">
      <alignment horizontal="center" vertical="center"/>
    </xf>
    <xf numFmtId="0" fontId="14" fillId="0" borderId="7" xfId="0" applyFont="1" applyBorder="1" applyAlignment="1">
      <alignment horizontal="center" vertical="center"/>
    </xf>
    <xf numFmtId="0" fontId="12" fillId="0" borderId="15" xfId="0" applyFont="1" applyBorder="1" applyAlignment="1">
      <alignment horizontal="center" vertical="center" wrapText="1"/>
    </xf>
    <xf numFmtId="0" fontId="13" fillId="7" borderId="17" xfId="0" applyFont="1" applyFill="1" applyBorder="1" applyAlignment="1">
      <alignment horizontal="center" vertical="center"/>
    </xf>
    <xf numFmtId="0" fontId="7" fillId="7" borderId="7" xfId="0" applyFont="1" applyFill="1" applyBorder="1" applyAlignment="1">
      <alignment horizontal="justify" vertical="center"/>
    </xf>
    <xf numFmtId="0" fontId="7" fillId="7" borderId="7" xfId="0" applyFont="1" applyFill="1" applyBorder="1" applyAlignment="1">
      <alignment horizontal="center" vertical="center"/>
    </xf>
    <xf numFmtId="0" fontId="4" fillId="2" borderId="16" xfId="0" applyFont="1" applyFill="1" applyBorder="1" applyAlignment="1">
      <alignment horizontal="justify" vertical="center" wrapText="1"/>
    </xf>
    <xf numFmtId="0" fontId="4" fillId="2" borderId="16" xfId="0" applyFont="1" applyFill="1" applyBorder="1" applyAlignment="1">
      <alignment horizontal="center" vertical="center"/>
    </xf>
    <xf numFmtId="0" fontId="4" fillId="2" borderId="16" xfId="0" applyFont="1" applyFill="1" applyBorder="1" applyAlignment="1">
      <alignment horizontal="center" wrapText="1"/>
    </xf>
    <xf numFmtId="164" fontId="4" fillId="2" borderId="15" xfId="0" applyNumberFormat="1" applyFont="1" applyFill="1" applyBorder="1" applyAlignment="1">
      <alignment horizontal="center" vertical="center"/>
    </xf>
    <xf numFmtId="0" fontId="4" fillId="0" borderId="7" xfId="0" applyFont="1" applyBorder="1" applyAlignment="1">
      <alignment horizontal="center" wrapText="1"/>
    </xf>
    <xf numFmtId="0" fontId="4" fillId="2" borderId="7" xfId="0" applyFont="1" applyFill="1" applyBorder="1" applyAlignment="1">
      <alignment horizontal="justify" vertical="center"/>
    </xf>
    <xf numFmtId="1" fontId="4" fillId="0" borderId="7" xfId="0" applyNumberFormat="1" applyFont="1" applyBorder="1" applyAlignment="1">
      <alignment horizontal="center" vertical="center"/>
    </xf>
    <xf numFmtId="0" fontId="4" fillId="3" borderId="7" xfId="0" applyFont="1" applyFill="1" applyBorder="1" applyAlignment="1">
      <alignment horizontal="justify" vertical="center"/>
    </xf>
    <xf numFmtId="0" fontId="7" fillId="3" borderId="7" xfId="0" applyFont="1" applyFill="1" applyBorder="1" applyAlignment="1">
      <alignment horizontal="justify" vertical="center"/>
    </xf>
    <xf numFmtId="164" fontId="7" fillId="3" borderId="29" xfId="0" applyNumberFormat="1" applyFont="1" applyFill="1" applyBorder="1" applyAlignment="1">
      <alignment horizontal="center" vertical="center"/>
    </xf>
    <xf numFmtId="164" fontId="7" fillId="3" borderId="21" xfId="0" applyNumberFormat="1" applyFont="1" applyFill="1" applyBorder="1" applyAlignment="1">
      <alignment horizontal="center" vertical="center"/>
    </xf>
    <xf numFmtId="0" fontId="7" fillId="3" borderId="30" xfId="0" applyFont="1" applyFill="1" applyBorder="1" applyAlignment="1">
      <alignment horizontal="justify" vertical="center" wrapText="1"/>
    </xf>
    <xf numFmtId="0" fontId="7" fillId="3" borderId="22" xfId="0" applyFont="1" applyFill="1" applyBorder="1" applyAlignment="1">
      <alignment horizontal="justify" vertical="center" wrapText="1"/>
    </xf>
    <xf numFmtId="0" fontId="4" fillId="3" borderId="30" xfId="0" applyFont="1" applyFill="1" applyBorder="1" applyAlignment="1">
      <alignment horizontal="justify" vertical="center" wrapText="1"/>
    </xf>
    <xf numFmtId="0" fontId="4" fillId="3" borderId="22" xfId="0" applyFont="1" applyFill="1" applyBorder="1" applyAlignment="1">
      <alignment horizontal="justify" vertical="center" wrapText="1"/>
    </xf>
    <xf numFmtId="0" fontId="7" fillId="3" borderId="30" xfId="0" applyFont="1" applyFill="1" applyBorder="1" applyAlignment="1">
      <alignment horizontal="center" vertical="center"/>
    </xf>
    <xf numFmtId="0" fontId="7" fillId="3" borderId="22"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22" xfId="0" applyFont="1" applyFill="1" applyBorder="1" applyAlignment="1">
      <alignment horizontal="center" vertical="center"/>
    </xf>
    <xf numFmtId="0" fontId="7" fillId="3" borderId="30"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4" fillId="3" borderId="31" xfId="0" applyFont="1" applyFill="1" applyBorder="1" applyAlignment="1">
      <alignment horizontal="justify" vertical="center" wrapText="1"/>
    </xf>
    <xf numFmtId="0" fontId="4" fillId="3" borderId="32" xfId="0" applyFont="1" applyFill="1" applyBorder="1" applyAlignment="1">
      <alignment horizontal="justify" vertical="center" wrapText="1"/>
    </xf>
    <xf numFmtId="0" fontId="4" fillId="3" borderId="33" xfId="0" applyFont="1" applyFill="1" applyBorder="1" applyAlignment="1">
      <alignment horizontal="justify" vertical="center" wrapText="1"/>
    </xf>
    <xf numFmtId="0" fontId="4" fillId="3" borderId="34" xfId="0" applyFont="1" applyFill="1" applyBorder="1" applyAlignment="1">
      <alignment horizontal="justify" vertical="center" wrapText="1"/>
    </xf>
    <xf numFmtId="0" fontId="4" fillId="3" borderId="35" xfId="0" applyFont="1" applyFill="1" applyBorder="1" applyAlignment="1">
      <alignment horizontal="justify" vertical="center" wrapText="1"/>
    </xf>
    <xf numFmtId="0" fontId="4" fillId="3" borderId="36" xfId="0" applyFont="1" applyFill="1" applyBorder="1" applyAlignment="1">
      <alignment horizontal="justify" vertical="center" wrapText="1"/>
    </xf>
    <xf numFmtId="0" fontId="4" fillId="2" borderId="7" xfId="0" applyFont="1" applyFill="1" applyBorder="1" applyAlignment="1">
      <alignment horizontal="justify" vertical="center"/>
    </xf>
    <xf numFmtId="0" fontId="4" fillId="2" borderId="8" xfId="0" applyFont="1" applyFill="1" applyBorder="1" applyAlignment="1">
      <alignment horizontal="justify" vertical="center"/>
    </xf>
    <xf numFmtId="0" fontId="4" fillId="10" borderId="13" xfId="0" applyFont="1" applyFill="1" applyBorder="1" applyAlignment="1">
      <alignment horizontal="justify" vertical="center"/>
    </xf>
    <xf numFmtId="0" fontId="4" fillId="10" borderId="14" xfId="0" applyFont="1" applyFill="1" applyBorder="1" applyAlignment="1">
      <alignment horizontal="justify" vertical="center"/>
    </xf>
    <xf numFmtId="0" fontId="4" fillId="3" borderId="12" xfId="0" applyFont="1" applyFill="1" applyBorder="1" applyAlignment="1">
      <alignment horizontal="justify" vertical="center" wrapText="1"/>
    </xf>
    <xf numFmtId="0" fontId="4" fillId="3" borderId="13" xfId="0" applyFont="1" applyFill="1" applyBorder="1" applyAlignment="1">
      <alignment horizontal="justify" vertical="center" wrapText="1"/>
    </xf>
    <xf numFmtId="0" fontId="4" fillId="3" borderId="14" xfId="0" applyFont="1" applyFill="1" applyBorder="1" applyAlignment="1">
      <alignment horizontal="justify" vertical="center" wrapText="1"/>
    </xf>
    <xf numFmtId="0" fontId="4" fillId="0" borderId="12" xfId="0" applyFont="1" applyBorder="1" applyAlignment="1">
      <alignment horizontal="justify" vertical="center"/>
    </xf>
    <xf numFmtId="0" fontId="4" fillId="0" borderId="13" xfId="0" applyFont="1" applyBorder="1" applyAlignment="1">
      <alignment horizontal="justify" vertical="center"/>
    </xf>
    <xf numFmtId="0" fontId="4" fillId="0" borderId="14" xfId="0" applyFont="1" applyBorder="1" applyAlignment="1">
      <alignment horizontal="justify" vertical="center"/>
    </xf>
    <xf numFmtId="0" fontId="4" fillId="2" borderId="12" xfId="0" applyFont="1" applyFill="1" applyBorder="1" applyAlignment="1">
      <alignment horizontal="justify" vertical="center"/>
    </xf>
    <xf numFmtId="0" fontId="4" fillId="2" borderId="13" xfId="0" applyFont="1" applyFill="1" applyBorder="1" applyAlignment="1">
      <alignment horizontal="justify" vertical="center"/>
    </xf>
    <xf numFmtId="0" fontId="4" fillId="2" borderId="14" xfId="0" applyFont="1" applyFill="1" applyBorder="1" applyAlignment="1">
      <alignment horizontal="justify" vertical="center"/>
    </xf>
    <xf numFmtId="0" fontId="4" fillId="2" borderId="12" xfId="0" applyFont="1" applyFill="1" applyBorder="1" applyAlignment="1">
      <alignment horizontal="justify" vertical="center" wrapText="1"/>
    </xf>
    <xf numFmtId="0" fontId="4" fillId="2" borderId="13" xfId="0" applyFont="1" applyFill="1" applyBorder="1" applyAlignment="1">
      <alignment horizontal="justify" vertical="center" wrapText="1"/>
    </xf>
    <xf numFmtId="0" fontId="4" fillId="2" borderId="14" xfId="0" applyFont="1" applyFill="1" applyBorder="1" applyAlignment="1">
      <alignment horizontal="justify" vertical="center" wrapText="1"/>
    </xf>
    <xf numFmtId="0" fontId="4" fillId="3" borderId="13" xfId="0" applyFont="1" applyFill="1" applyBorder="1" applyAlignment="1">
      <alignment horizontal="justify" vertical="center"/>
    </xf>
    <xf numFmtId="0" fontId="4" fillId="3" borderId="14" xfId="0" applyFont="1" applyFill="1" applyBorder="1" applyAlignment="1">
      <alignment horizontal="justify" vertical="center"/>
    </xf>
    <xf numFmtId="0" fontId="4" fillId="0" borderId="12" xfId="0" applyFont="1" applyBorder="1" applyAlignment="1">
      <alignment horizontal="justify" vertical="center" wrapText="1"/>
    </xf>
    <xf numFmtId="0" fontId="5" fillId="3" borderId="12" xfId="0" applyFont="1" applyFill="1" applyBorder="1" applyAlignment="1">
      <alignment horizontal="justify" vertical="center"/>
    </xf>
    <xf numFmtId="0" fontId="5" fillId="3" borderId="13" xfId="0" applyFont="1" applyFill="1" applyBorder="1" applyAlignment="1">
      <alignment horizontal="justify" vertical="center"/>
    </xf>
    <xf numFmtId="0" fontId="5" fillId="3" borderId="14" xfId="0" applyFont="1" applyFill="1" applyBorder="1" applyAlignment="1">
      <alignment horizontal="justify" vertical="center"/>
    </xf>
    <xf numFmtId="0" fontId="5" fillId="2" borderId="12" xfId="0" applyFont="1" applyFill="1" applyBorder="1" applyAlignment="1">
      <alignment horizontal="justify" vertical="center"/>
    </xf>
    <xf numFmtId="0" fontId="5" fillId="2" borderId="13" xfId="0" applyFont="1" applyFill="1" applyBorder="1" applyAlignment="1">
      <alignment horizontal="justify" vertical="center"/>
    </xf>
    <xf numFmtId="0" fontId="5" fillId="2" borderId="14" xfId="0" applyFont="1" applyFill="1" applyBorder="1" applyAlignment="1">
      <alignment horizontal="justify" vertical="center"/>
    </xf>
    <xf numFmtId="0" fontId="4" fillId="2" borderId="16" xfId="0" applyFont="1" applyFill="1" applyBorder="1" applyAlignment="1">
      <alignment horizontal="justify" vertical="center" wrapText="1"/>
    </xf>
    <xf numFmtId="0" fontId="4" fillId="2" borderId="17" xfId="0" applyFont="1" applyFill="1" applyBorder="1" applyAlignment="1">
      <alignment horizontal="justify" vertical="center" wrapText="1"/>
    </xf>
    <xf numFmtId="0" fontId="4" fillId="3" borderId="12" xfId="0" applyFont="1" applyFill="1" applyBorder="1" applyAlignment="1">
      <alignment horizontal="justify" vertical="center"/>
    </xf>
    <xf numFmtId="0" fontId="4" fillId="12" borderId="13" xfId="0" applyFont="1" applyFill="1" applyBorder="1" applyAlignment="1">
      <alignment horizontal="justify" vertical="center"/>
    </xf>
    <xf numFmtId="0" fontId="4" fillId="12" borderId="14" xfId="0" applyFont="1" applyFill="1" applyBorder="1" applyAlignment="1">
      <alignment horizontal="justify" vertical="center"/>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6" fillId="0" borderId="27" xfId="2" applyFont="1" applyBorder="1" applyAlignment="1">
      <alignment horizontal="center" vertical="center"/>
    </xf>
    <xf numFmtId="0" fontId="7" fillId="11" borderId="10" xfId="0" applyFont="1" applyFill="1" applyBorder="1" applyAlignment="1">
      <alignment horizontal="center" vertical="center"/>
    </xf>
    <xf numFmtId="0" fontId="7" fillId="11" borderId="11" xfId="0" applyFont="1" applyFill="1" applyBorder="1" applyAlignment="1">
      <alignment horizontal="center" vertical="center"/>
    </xf>
    <xf numFmtId="0" fontId="7" fillId="11" borderId="25" xfId="0" applyFont="1" applyFill="1" applyBorder="1" applyAlignment="1">
      <alignment horizontal="center" vertical="center"/>
    </xf>
    <xf numFmtId="0" fontId="7" fillId="11" borderId="27" xfId="0" applyFont="1" applyFill="1" applyBorder="1" applyAlignment="1">
      <alignment horizontal="center" vertical="center"/>
    </xf>
    <xf numFmtId="164" fontId="7" fillId="8" borderId="25" xfId="0" applyNumberFormat="1" applyFont="1" applyFill="1" applyBorder="1" applyAlignment="1">
      <alignment horizontal="center" vertical="center"/>
    </xf>
    <xf numFmtId="164" fontId="7" fillId="8" borderId="26" xfId="0" applyNumberFormat="1" applyFont="1" applyFill="1" applyBorder="1" applyAlignment="1">
      <alignment horizontal="center" vertical="center"/>
    </xf>
    <xf numFmtId="164" fontId="7" fillId="8" borderId="27" xfId="0" applyNumberFormat="1" applyFont="1" applyFill="1" applyBorder="1" applyAlignment="1">
      <alignment horizontal="center" vertical="center"/>
    </xf>
    <xf numFmtId="0" fontId="7" fillId="10" borderId="13" xfId="0" applyFont="1" applyFill="1" applyBorder="1" applyAlignment="1">
      <alignment horizontal="left" vertical="center"/>
    </xf>
    <xf numFmtId="0" fontId="5" fillId="3" borderId="7" xfId="0" applyFont="1" applyFill="1" applyBorder="1" applyAlignment="1">
      <alignment horizontal="justify" vertical="center"/>
    </xf>
    <xf numFmtId="0" fontId="5" fillId="3" borderId="8" xfId="0" applyFont="1" applyFill="1" applyBorder="1" applyAlignment="1">
      <alignment horizontal="justify" vertical="center"/>
    </xf>
    <xf numFmtId="0" fontId="4" fillId="0" borderId="8" xfId="0" applyFont="1" applyBorder="1" applyAlignment="1">
      <alignment horizontal="justify" vertical="center" wrapText="1"/>
    </xf>
    <xf numFmtId="0" fontId="7" fillId="8" borderId="22"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7" fillId="9" borderId="13" xfId="0" applyFont="1" applyFill="1" applyBorder="1" applyAlignment="1">
      <alignment horizontal="justify" vertical="center" wrapText="1"/>
    </xf>
    <xf numFmtId="0" fontId="7" fillId="9" borderId="14" xfId="0" applyFont="1" applyFill="1" applyBorder="1" applyAlignment="1">
      <alignment horizontal="justify" vertical="center" wrapText="1"/>
    </xf>
    <xf numFmtId="0" fontId="7" fillId="10" borderId="13" xfId="0" applyFont="1" applyFill="1" applyBorder="1" applyAlignment="1">
      <alignment horizontal="justify" vertical="center" wrapText="1"/>
    </xf>
    <xf numFmtId="0" fontId="7" fillId="10" borderId="14" xfId="0" applyFont="1" applyFill="1" applyBorder="1" applyAlignment="1">
      <alignment horizontal="justify" vertical="center" wrapText="1"/>
    </xf>
    <xf numFmtId="0" fontId="4" fillId="3" borderId="7" xfId="0" applyFont="1" applyFill="1" applyBorder="1" applyAlignment="1">
      <alignment horizontal="justify" vertical="center" wrapText="1"/>
    </xf>
    <xf numFmtId="0" fontId="4" fillId="3" borderId="7" xfId="0" applyFont="1" applyFill="1" applyBorder="1" applyAlignment="1">
      <alignment horizontal="justify" vertical="center"/>
    </xf>
    <xf numFmtId="0" fontId="4" fillId="3" borderId="8" xfId="0" applyFont="1" applyFill="1" applyBorder="1" applyAlignment="1">
      <alignment horizontal="justify" vertical="center"/>
    </xf>
  </cellXfs>
  <cellStyles count="3">
    <cellStyle name="Millares" xfId="1" builtinId="3"/>
    <cellStyle name="Normal" xfId="0" builtinId="0"/>
    <cellStyle name="Normal 2" xfId="2" xr:uid="{F5825996-0188-4D47-959F-25ACAFC089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5312ac5fe3dedfa4/Documentos/Actividades%20realizadas%20contratos/URT/CONTROL%20INTERNO%20CONTABLE/Desempe&#241;o/Evaluaci&#243;n%20al%20SCIC%20-%202024.xlsx" TargetMode="External"/><Relationship Id="rId2" Type="http://schemas.microsoft.com/office/2019/04/relationships/externalLinkLongPath" Target="https://d.docs.live.net/5312ac5fe3dedfa4/Documentos/Actividades%20realizadas%20contratos/URT/2026/3.%20EVALUACI&#211;N%20CONTROL%20INTERNO%20CONTABLE/C.%20COMUNICACI&#211;N/Actividades%20realizadas%20contratos/URT/CONTROL%20INTERNO%20CONTABLE/Desempe&#241;o/Evaluaci&#243;n%20al%20SCIC%20-%202024.xlsx?FF42FE10" TargetMode="External"/><Relationship Id="rId1" Type="http://schemas.openxmlformats.org/officeDocument/2006/relationships/externalLinkPath" Target="file:///\\FF42FE10\Evaluaci&#243;n%20al%20SCIC%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Resultados"/>
      <sheetName val="Preguntas"/>
      <sheetName val="Preguntas (2)"/>
      <sheetName val="Hoja3"/>
    </sheetNames>
    <sheetDataSet>
      <sheetData sheetId="0" refreshError="1"/>
      <sheetData sheetId="1" refreshError="1"/>
      <sheetData sheetId="2" refreshError="1"/>
      <sheetData sheetId="3" refreshError="1">
        <row r="9">
          <cell r="B9" t="str">
            <v>Existencia Si</v>
          </cell>
          <cell r="C9">
            <v>0.3</v>
          </cell>
        </row>
        <row r="10">
          <cell r="B10" t="str">
            <v>Existencia Parcialmente</v>
          </cell>
          <cell r="C10">
            <v>0.18</v>
          </cell>
        </row>
        <row r="11">
          <cell r="B11" t="str">
            <v>Existencia No</v>
          </cell>
          <cell r="C11">
            <v>0.06</v>
          </cell>
        </row>
        <row r="12">
          <cell r="B12" t="str">
            <v>Efectividad Si</v>
          </cell>
          <cell r="C12">
            <v>0.7</v>
          </cell>
        </row>
        <row r="13">
          <cell r="B13" t="str">
            <v>Efectividad Parcialmente</v>
          </cell>
          <cell r="C13">
            <v>0.42</v>
          </cell>
        </row>
        <row r="14">
          <cell r="B14" t="str">
            <v>Efectividad No</v>
          </cell>
          <cell r="C14">
            <v>0.14000000000000001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9CF46-4482-4BDF-BE80-8FDBFBA54B6A}">
  <dimension ref="A1:N134"/>
  <sheetViews>
    <sheetView tabSelected="1" topLeftCell="A121" zoomScale="60" zoomScaleNormal="60" workbookViewId="0">
      <selection activeCell="G79" sqref="G79"/>
    </sheetView>
  </sheetViews>
  <sheetFormatPr baseColWidth="10" defaultColWidth="11.42578125" defaultRowHeight="15" x14ac:dyDescent="0.2"/>
  <cols>
    <col min="1" max="1" width="3.7109375" style="4" customWidth="1"/>
    <col min="2" max="2" width="2.42578125" style="4" customWidth="1"/>
    <col min="3" max="3" width="7.5703125" style="5" customWidth="1"/>
    <col min="4" max="4" width="60.85546875" style="6" customWidth="1"/>
    <col min="5" max="5" width="74.42578125" style="6" customWidth="1"/>
    <col min="6" max="6" width="17" style="7" customWidth="1"/>
    <col min="7" max="7" width="27.140625" style="7" customWidth="1"/>
    <col min="8" max="8" width="36.7109375" style="7" customWidth="1"/>
    <col min="9" max="9" width="17.28515625" style="8" customWidth="1"/>
    <col min="10" max="10" width="38" style="6" customWidth="1"/>
    <col min="11" max="11" width="11.42578125" style="6"/>
    <col min="12" max="12" width="41.5703125" style="6" customWidth="1"/>
    <col min="13" max="13" width="4.7109375" style="4" customWidth="1"/>
    <col min="14" max="14" width="70.140625" style="4" customWidth="1"/>
    <col min="15" max="16384" width="11.42578125" style="4"/>
  </cols>
  <sheetData>
    <row r="1" spans="1:14" ht="15.75" thickBot="1" x14ac:dyDescent="0.25"/>
    <row r="2" spans="1:14" ht="16.5" thickTop="1" thickBot="1" x14ac:dyDescent="0.25">
      <c r="B2" s="9"/>
      <c r="C2" s="10"/>
      <c r="D2" s="11"/>
      <c r="E2" s="11"/>
      <c r="F2" s="12"/>
      <c r="G2" s="12"/>
      <c r="H2" s="12"/>
      <c r="I2" s="13"/>
      <c r="J2" s="11"/>
      <c r="K2" s="11"/>
      <c r="L2" s="11"/>
      <c r="M2" s="14"/>
    </row>
    <row r="3" spans="1:14" s="15" customFormat="1" ht="47.25" customHeight="1" thickBot="1" x14ac:dyDescent="0.25">
      <c r="B3" s="16"/>
      <c r="C3" s="178" t="s">
        <v>214</v>
      </c>
      <c r="D3" s="179"/>
      <c r="E3" s="179"/>
      <c r="F3" s="179"/>
      <c r="G3" s="179"/>
      <c r="H3" s="179"/>
      <c r="I3" s="179"/>
      <c r="J3" s="179"/>
      <c r="K3" s="179"/>
      <c r="L3" s="180"/>
      <c r="M3" s="17"/>
    </row>
    <row r="4" spans="1:14" s="23" customFormat="1" ht="30" customHeight="1" x14ac:dyDescent="0.25">
      <c r="A4" s="18"/>
      <c r="B4" s="19"/>
      <c r="C4" s="20" t="s">
        <v>2</v>
      </c>
      <c r="D4" s="21" t="s">
        <v>3</v>
      </c>
      <c r="E4" s="21" t="s">
        <v>302</v>
      </c>
      <c r="F4" s="21" t="s">
        <v>4</v>
      </c>
      <c r="G4" s="21" t="s">
        <v>5</v>
      </c>
      <c r="H4" s="21" t="s">
        <v>6</v>
      </c>
      <c r="I4" s="21" t="s">
        <v>7</v>
      </c>
      <c r="J4" s="192" t="s">
        <v>8</v>
      </c>
      <c r="K4" s="192"/>
      <c r="L4" s="193"/>
      <c r="M4" s="22"/>
    </row>
    <row r="5" spans="1:14" s="23" customFormat="1" ht="30" customHeight="1" x14ac:dyDescent="0.25">
      <c r="A5" s="18"/>
      <c r="B5" s="19"/>
      <c r="C5" s="24"/>
      <c r="D5" s="25" t="s">
        <v>0</v>
      </c>
      <c r="E5" s="26"/>
      <c r="F5" s="27"/>
      <c r="G5" s="27"/>
      <c r="H5" s="27"/>
      <c r="I5" s="27"/>
      <c r="J5" s="194"/>
      <c r="K5" s="194"/>
      <c r="L5" s="195"/>
      <c r="M5" s="22"/>
    </row>
    <row r="6" spans="1:14" s="23" customFormat="1" ht="30" customHeight="1" x14ac:dyDescent="0.25">
      <c r="A6" s="18"/>
      <c r="B6" s="19"/>
      <c r="C6" s="28"/>
      <c r="D6" s="29" t="s">
        <v>1</v>
      </c>
      <c r="E6" s="30"/>
      <c r="F6" s="31"/>
      <c r="G6" s="31"/>
      <c r="H6" s="31"/>
      <c r="I6" s="31"/>
      <c r="J6" s="196"/>
      <c r="K6" s="196"/>
      <c r="L6" s="197"/>
      <c r="M6" s="22"/>
    </row>
    <row r="7" spans="1:14" ht="249" customHeight="1" x14ac:dyDescent="0.2">
      <c r="A7" s="32"/>
      <c r="B7" s="33"/>
      <c r="C7" s="34">
        <v>1</v>
      </c>
      <c r="D7" s="35" t="s">
        <v>9</v>
      </c>
      <c r="E7" s="36" t="s">
        <v>11</v>
      </c>
      <c r="F7" s="37" t="s">
        <v>12</v>
      </c>
      <c r="G7" s="38" t="s">
        <v>10</v>
      </c>
      <c r="H7" s="37">
        <f>IFERROR((VLOOKUP((CONCATENATE(F7," ",G7)),[1]Hoja3!$B$9:$C$14,2,FALSE)),"No evaluado")</f>
        <v>0.3</v>
      </c>
      <c r="I7" s="37">
        <f>IFERROR((H7+(SUM(H8:H11)/COUNT(C8:C11))),"Criterio sin calificar")</f>
        <v>1</v>
      </c>
      <c r="J7" s="198" t="s">
        <v>317</v>
      </c>
      <c r="K7" s="199"/>
      <c r="L7" s="200"/>
      <c r="M7" s="39"/>
    </row>
    <row r="8" spans="1:14" ht="216" customHeight="1" x14ac:dyDescent="0.2">
      <c r="A8" s="32"/>
      <c r="B8" s="33"/>
      <c r="C8" s="40">
        <v>1.1000000000000001</v>
      </c>
      <c r="D8" s="41" t="s">
        <v>13</v>
      </c>
      <c r="E8" s="41" t="s">
        <v>308</v>
      </c>
      <c r="F8" s="42" t="s">
        <v>14</v>
      </c>
      <c r="G8" s="42" t="s">
        <v>10</v>
      </c>
      <c r="H8" s="42">
        <f>IFERROR((VLOOKUP((CONCATENATE(F8," ",G8)),[1]Hoja3!$B$9:$C$14,2,FALSE)),"No evaluado")</f>
        <v>0.7</v>
      </c>
      <c r="I8" s="43"/>
      <c r="J8" s="175" t="s">
        <v>318</v>
      </c>
      <c r="K8" s="176"/>
      <c r="L8" s="177"/>
      <c r="M8" s="39"/>
      <c r="N8" s="45"/>
    </row>
    <row r="9" spans="1:14" ht="150" customHeight="1" x14ac:dyDescent="0.2">
      <c r="A9" s="32"/>
      <c r="B9" s="33"/>
      <c r="C9" s="40">
        <v>1.2</v>
      </c>
      <c r="D9" s="41" t="s">
        <v>15</v>
      </c>
      <c r="E9" s="41" t="s">
        <v>16</v>
      </c>
      <c r="F9" s="42" t="s">
        <v>14</v>
      </c>
      <c r="G9" s="42" t="s">
        <v>10</v>
      </c>
      <c r="H9" s="42">
        <f>IFERROR((VLOOKUP((CONCATENATE(F9," ",G9)),[1]Hoja3!$B$9:$C$14,2,FALSE)),"No evaluado")</f>
        <v>0.7</v>
      </c>
      <c r="I9" s="43"/>
      <c r="J9" s="176" t="s">
        <v>229</v>
      </c>
      <c r="K9" s="176"/>
      <c r="L9" s="177"/>
      <c r="M9" s="39"/>
    </row>
    <row r="10" spans="1:14" ht="67.5" customHeight="1" x14ac:dyDescent="0.2">
      <c r="A10" s="32"/>
      <c r="B10" s="33"/>
      <c r="C10" s="40">
        <v>1.3</v>
      </c>
      <c r="D10" s="41" t="s">
        <v>17</v>
      </c>
      <c r="E10" s="41" t="s">
        <v>322</v>
      </c>
      <c r="F10" s="42" t="s">
        <v>14</v>
      </c>
      <c r="G10" s="42" t="s">
        <v>10</v>
      </c>
      <c r="H10" s="42">
        <f>IFERROR((VLOOKUP((CONCATENATE(F10," ",G10)),[1]Hoja3!$B$9:$C$14,2,FALSE)),"No evaluado")</f>
        <v>0.7</v>
      </c>
      <c r="I10" s="43"/>
      <c r="J10" s="176" t="s">
        <v>319</v>
      </c>
      <c r="K10" s="176"/>
      <c r="L10" s="177"/>
      <c r="M10" s="39"/>
    </row>
    <row r="11" spans="1:14" ht="105" x14ac:dyDescent="0.2">
      <c r="A11" s="32"/>
      <c r="B11" s="33"/>
      <c r="C11" s="40">
        <v>1.4</v>
      </c>
      <c r="D11" s="44" t="s">
        <v>18</v>
      </c>
      <c r="E11" s="44" t="s">
        <v>195</v>
      </c>
      <c r="F11" s="42" t="s">
        <v>14</v>
      </c>
      <c r="G11" s="42" t="s">
        <v>10</v>
      </c>
      <c r="H11" s="42">
        <f>IFERROR((VLOOKUP((CONCATENATE(F11," ",G11)),[1]Hoja3!$B$9:$C$14,2,FALSE)),"No evaluado")</f>
        <v>0.7</v>
      </c>
      <c r="I11" s="43"/>
      <c r="J11" s="176" t="s">
        <v>19</v>
      </c>
      <c r="K11" s="176"/>
      <c r="L11" s="177"/>
      <c r="M11" s="39"/>
    </row>
    <row r="12" spans="1:14" ht="255" customHeight="1" x14ac:dyDescent="0.2">
      <c r="A12" s="32"/>
      <c r="B12" s="33"/>
      <c r="C12" s="34">
        <v>2</v>
      </c>
      <c r="D12" s="35" t="s">
        <v>208</v>
      </c>
      <c r="E12" s="36" t="s">
        <v>265</v>
      </c>
      <c r="F12" s="37" t="s">
        <v>12</v>
      </c>
      <c r="G12" s="38" t="s">
        <v>10</v>
      </c>
      <c r="H12" s="37">
        <f>IFERROR((VLOOKUP((CONCATENATE(F12," ",G12)),[1]Hoja3!$B$9:$C$14,2,FALSE)),"No evaluado")</f>
        <v>0.3</v>
      </c>
      <c r="I12" s="37">
        <f>IFERROR(H12+(SUM(H13:H14)/COUNT(C13:C14)),"Criterio sin calificar")</f>
        <v>1</v>
      </c>
      <c r="J12" s="189" t="s">
        <v>320</v>
      </c>
      <c r="K12" s="189"/>
      <c r="L12" s="190"/>
      <c r="M12" s="39"/>
    </row>
    <row r="13" spans="1:14" ht="166.5" customHeight="1" x14ac:dyDescent="0.2">
      <c r="A13" s="32"/>
      <c r="B13" s="33"/>
      <c r="C13" s="40">
        <v>2.1</v>
      </c>
      <c r="D13" s="41" t="s">
        <v>20</v>
      </c>
      <c r="E13" s="41" t="s">
        <v>215</v>
      </c>
      <c r="F13" s="42" t="s">
        <v>14</v>
      </c>
      <c r="G13" s="42" t="s">
        <v>10</v>
      </c>
      <c r="H13" s="42">
        <f>IFERROR((VLOOKUP((CONCATENATE(F13," ",G13)),[1]Hoja3!$B$9:$C$14,2,FALSE)),"No evaluado")</f>
        <v>0.7</v>
      </c>
      <c r="I13" s="43"/>
      <c r="J13" s="175" t="s">
        <v>216</v>
      </c>
      <c r="K13" s="175"/>
      <c r="L13" s="191"/>
      <c r="M13" s="39"/>
    </row>
    <row r="14" spans="1:14" ht="279" customHeight="1" x14ac:dyDescent="0.2">
      <c r="A14" s="32"/>
      <c r="B14" s="33"/>
      <c r="C14" s="40">
        <v>2.2000000000000002</v>
      </c>
      <c r="D14" s="41" t="s">
        <v>21</v>
      </c>
      <c r="E14" s="41" t="s">
        <v>266</v>
      </c>
      <c r="F14" s="42" t="s">
        <v>14</v>
      </c>
      <c r="G14" s="42" t="s">
        <v>10</v>
      </c>
      <c r="H14" s="42">
        <f>IFERROR((VLOOKUP((CONCATENATE(F14," ",G14)),[1]Hoja3!$B$9:$C$14,2,FALSE)),"No evaluado")</f>
        <v>0.7</v>
      </c>
      <c r="I14" s="43"/>
      <c r="J14" s="175" t="s">
        <v>323</v>
      </c>
      <c r="K14" s="175"/>
      <c r="L14" s="191"/>
      <c r="M14" s="39"/>
    </row>
    <row r="15" spans="1:14" ht="307.5" customHeight="1" x14ac:dyDescent="0.2">
      <c r="A15" s="32"/>
      <c r="B15" s="33"/>
      <c r="C15" s="125">
        <v>3</v>
      </c>
      <c r="D15" s="127" t="s">
        <v>22</v>
      </c>
      <c r="E15" s="129" t="s">
        <v>23</v>
      </c>
      <c r="F15" s="131" t="s">
        <v>12</v>
      </c>
      <c r="G15" s="133" t="s">
        <v>10</v>
      </c>
      <c r="H15" s="131">
        <f>IFERROR((VLOOKUP((CONCATENATE(F15," ",G15)),[1]Hoja3!$B$9:$C$14,2,FALSE)),"No evaluado")</f>
        <v>0.3</v>
      </c>
      <c r="I15" s="135">
        <f>IFERROR(H15+(SUM(H17:H19)/COUNT(C17:C19)),"Criterio sin calificar")</f>
        <v>0.99999999999999978</v>
      </c>
      <c r="J15" s="137" t="s">
        <v>324</v>
      </c>
      <c r="K15" s="138"/>
      <c r="L15" s="139"/>
      <c r="M15" s="39"/>
    </row>
    <row r="16" spans="1:14" ht="307.5" customHeight="1" x14ac:dyDescent="0.2">
      <c r="A16" s="32"/>
      <c r="B16" s="33"/>
      <c r="C16" s="126"/>
      <c r="D16" s="128"/>
      <c r="E16" s="130"/>
      <c r="F16" s="132"/>
      <c r="G16" s="134"/>
      <c r="H16" s="132"/>
      <c r="I16" s="136"/>
      <c r="J16" s="140"/>
      <c r="K16" s="141"/>
      <c r="L16" s="142"/>
      <c r="M16" s="39"/>
    </row>
    <row r="17" spans="1:14" ht="316.5" customHeight="1" x14ac:dyDescent="0.2">
      <c r="A17" s="32"/>
      <c r="B17" s="33"/>
      <c r="C17" s="40">
        <v>3.1</v>
      </c>
      <c r="D17" s="41" t="s">
        <v>24</v>
      </c>
      <c r="E17" s="41" t="s">
        <v>253</v>
      </c>
      <c r="F17" s="42" t="s">
        <v>14</v>
      </c>
      <c r="G17" s="42" t="s">
        <v>10</v>
      </c>
      <c r="H17" s="42">
        <f>IFERROR((VLOOKUP((CONCATENATE(F17," ",G17)),[1]Hoja3!$B$9:$C$14,2,FALSE)),"No evaluado")</f>
        <v>0.7</v>
      </c>
      <c r="I17" s="43"/>
      <c r="J17" s="161" t="s">
        <v>325</v>
      </c>
      <c r="K17" s="151"/>
      <c r="L17" s="152"/>
      <c r="M17" s="39"/>
      <c r="N17" s="45"/>
    </row>
    <row r="18" spans="1:14" ht="90" customHeight="1" x14ac:dyDescent="0.2">
      <c r="A18" s="32"/>
      <c r="B18" s="33"/>
      <c r="C18" s="40">
        <v>3.2</v>
      </c>
      <c r="D18" s="44" t="s">
        <v>25</v>
      </c>
      <c r="E18" s="44" t="s">
        <v>26</v>
      </c>
      <c r="F18" s="42" t="s">
        <v>14</v>
      </c>
      <c r="G18" s="42" t="s">
        <v>10</v>
      </c>
      <c r="H18" s="42">
        <f>IFERROR((VLOOKUP((CONCATENATE(F18," ",G18)),[1]Hoja3!$B$9:$C$14,2,FALSE)),"No evaluado")</f>
        <v>0.7</v>
      </c>
      <c r="I18" s="43"/>
      <c r="J18" s="150" t="s">
        <v>27</v>
      </c>
      <c r="K18" s="151"/>
      <c r="L18" s="152"/>
      <c r="M18" s="39"/>
    </row>
    <row r="19" spans="1:14" s="52" customFormat="1" ht="409.6" customHeight="1" x14ac:dyDescent="0.2">
      <c r="A19" s="46"/>
      <c r="B19" s="47"/>
      <c r="C19" s="48">
        <v>3.3</v>
      </c>
      <c r="D19" s="49" t="s">
        <v>28</v>
      </c>
      <c r="E19" s="49" t="s">
        <v>217</v>
      </c>
      <c r="F19" s="50" t="s">
        <v>14</v>
      </c>
      <c r="G19" s="50" t="s">
        <v>10</v>
      </c>
      <c r="H19" s="50">
        <f>IFERROR((VLOOKUP((CONCATENATE(F19," ",G19)),[1]Hoja3!$B$9:$C$14,2,FALSE)),"No evaluado")</f>
        <v>0.7</v>
      </c>
      <c r="I19" s="43"/>
      <c r="J19" s="156" t="s">
        <v>326</v>
      </c>
      <c r="K19" s="157"/>
      <c r="L19" s="158"/>
      <c r="M19" s="51"/>
      <c r="N19" s="45"/>
    </row>
    <row r="20" spans="1:14" s="62" customFormat="1" ht="165" customHeight="1" x14ac:dyDescent="0.2">
      <c r="A20" s="53"/>
      <c r="B20" s="54"/>
      <c r="C20" s="55">
        <v>4</v>
      </c>
      <c r="D20" s="56" t="s">
        <v>29</v>
      </c>
      <c r="E20" s="57" t="s">
        <v>30</v>
      </c>
      <c r="F20" s="58" t="s">
        <v>12</v>
      </c>
      <c r="G20" s="59" t="s">
        <v>10</v>
      </c>
      <c r="H20" s="58">
        <f>IFERROR((VLOOKUP((CONCATENATE(F20," ",G20)),[1]Hoja3!$B$9:$C$14,2,FALSE)),"No evaluado")</f>
        <v>0.3</v>
      </c>
      <c r="I20" s="60">
        <f>IFERROR(H20+(SUM(H21:H22)/COUNT(C21:C22)),"Criterio sin calificar")</f>
        <v>1</v>
      </c>
      <c r="J20" s="162" t="s">
        <v>275</v>
      </c>
      <c r="K20" s="163"/>
      <c r="L20" s="164"/>
      <c r="M20" s="61"/>
    </row>
    <row r="21" spans="1:14" ht="330" x14ac:dyDescent="0.2">
      <c r="A21" s="32"/>
      <c r="B21" s="33"/>
      <c r="C21" s="40">
        <v>4.0999999999999996</v>
      </c>
      <c r="D21" s="41" t="s">
        <v>31</v>
      </c>
      <c r="E21" s="41" t="s">
        <v>256</v>
      </c>
      <c r="F21" s="42" t="s">
        <v>14</v>
      </c>
      <c r="G21" s="42" t="s">
        <v>10</v>
      </c>
      <c r="H21" s="42">
        <f>IFERROR((VLOOKUP((CONCATENATE(F21," ",G21)),[1]Hoja3!$B$9:$C$14,2,FALSE)),"No evaluado")</f>
        <v>0.7</v>
      </c>
      <c r="I21" s="120"/>
      <c r="J21" s="150" t="s">
        <v>254</v>
      </c>
      <c r="K21" s="151"/>
      <c r="L21" s="152"/>
      <c r="M21" s="39"/>
    </row>
    <row r="22" spans="1:14" ht="310.5" customHeight="1" x14ac:dyDescent="0.2">
      <c r="A22" s="32"/>
      <c r="B22" s="33"/>
      <c r="C22" s="40">
        <v>4.2</v>
      </c>
      <c r="D22" s="41" t="s">
        <v>32</v>
      </c>
      <c r="E22" s="41" t="s">
        <v>255</v>
      </c>
      <c r="F22" s="42" t="s">
        <v>14</v>
      </c>
      <c r="G22" s="42" t="s">
        <v>10</v>
      </c>
      <c r="H22" s="42">
        <f>IFERROR((VLOOKUP((CONCATENATE(F22," ",G22)),[1]Hoja3!$B$9:$C$14,2,FALSE)),"No evaluado")</f>
        <v>0.7</v>
      </c>
      <c r="I22" s="43"/>
      <c r="J22" s="161" t="s">
        <v>327</v>
      </c>
      <c r="K22" s="151"/>
      <c r="L22" s="152"/>
      <c r="M22" s="39"/>
    </row>
    <row r="23" spans="1:14" ht="225.75" customHeight="1" x14ac:dyDescent="0.2">
      <c r="A23" s="32"/>
      <c r="B23" s="33"/>
      <c r="C23" s="34">
        <v>5</v>
      </c>
      <c r="D23" s="35" t="s">
        <v>33</v>
      </c>
      <c r="E23" s="36" t="s">
        <v>34</v>
      </c>
      <c r="F23" s="37" t="s">
        <v>12</v>
      </c>
      <c r="G23" s="38" t="s">
        <v>10</v>
      </c>
      <c r="H23" s="37">
        <f>IFERROR((VLOOKUP((CONCATENATE(F23," ",G23)),[1]Hoja3!$B$9:$C$14,2,FALSE)),"No evaluado")</f>
        <v>0.3</v>
      </c>
      <c r="I23" s="63">
        <f>IFERROR(H23+(SUM(H24:H25)/COUNT(C24:C25)),"Criterio sin calificar")</f>
        <v>0.85999999999999988</v>
      </c>
      <c r="J23" s="147" t="s">
        <v>230</v>
      </c>
      <c r="K23" s="148"/>
      <c r="L23" s="149"/>
      <c r="M23" s="39"/>
    </row>
    <row r="24" spans="1:14" ht="206.25" customHeight="1" x14ac:dyDescent="0.2">
      <c r="A24" s="32"/>
      <c r="B24" s="33"/>
      <c r="C24" s="40">
        <v>5.0999999999999996</v>
      </c>
      <c r="D24" s="41" t="s">
        <v>35</v>
      </c>
      <c r="E24" s="49" t="s">
        <v>257</v>
      </c>
      <c r="F24" s="42" t="s">
        <v>14</v>
      </c>
      <c r="G24" s="42" t="s">
        <v>40</v>
      </c>
      <c r="H24" s="42">
        <f>IFERROR((VLOOKUP((CONCATENATE(F24," ",G24)),[1]Hoja3!$B$9:$C$14,2,FALSE)),"No evaluado")</f>
        <v>0.42</v>
      </c>
      <c r="I24" s="43"/>
      <c r="J24" s="156" t="s">
        <v>328</v>
      </c>
      <c r="K24" s="154"/>
      <c r="L24" s="155"/>
      <c r="M24" s="39"/>
      <c r="N24" s="45"/>
    </row>
    <row r="25" spans="1:14" ht="150" customHeight="1" x14ac:dyDescent="0.2">
      <c r="A25" s="32"/>
      <c r="B25" s="33"/>
      <c r="C25" s="40">
        <v>5.2</v>
      </c>
      <c r="D25" s="41" t="s">
        <v>36</v>
      </c>
      <c r="E25" s="41" t="s">
        <v>218</v>
      </c>
      <c r="F25" s="42" t="s">
        <v>14</v>
      </c>
      <c r="G25" s="42" t="s">
        <v>10</v>
      </c>
      <c r="H25" s="42">
        <f>IFERROR((VLOOKUP((CONCATENATE(F25," ",G25)),[1]Hoja3!$B$9:$C$14,2,FALSE)),"No evaluado")</f>
        <v>0.7</v>
      </c>
      <c r="I25" s="43"/>
      <c r="J25" s="150" t="s">
        <v>276</v>
      </c>
      <c r="K25" s="151"/>
      <c r="L25" s="152"/>
      <c r="M25" s="39"/>
    </row>
    <row r="26" spans="1:14" ht="409.6" customHeight="1" x14ac:dyDescent="0.2">
      <c r="A26" s="32"/>
      <c r="B26" s="47"/>
      <c r="C26" s="34">
        <v>6</v>
      </c>
      <c r="D26" s="35" t="s">
        <v>37</v>
      </c>
      <c r="E26" s="36" t="s">
        <v>219</v>
      </c>
      <c r="F26" s="37" t="s">
        <v>12</v>
      </c>
      <c r="G26" s="38" t="s">
        <v>10</v>
      </c>
      <c r="H26" s="37">
        <f>IFERROR((VLOOKUP((CONCATENATE(F26," ",G26)),[1]Hoja3!$B$9:$C$14,2,FALSE)),"No evaluado")</f>
        <v>0.3</v>
      </c>
      <c r="I26" s="63">
        <f>IFERROR(H26+(SUM(H27:H28)/COUNT(C27:C28)),"Criterio sin calificar")</f>
        <v>1</v>
      </c>
      <c r="J26" s="147" t="s">
        <v>220</v>
      </c>
      <c r="K26" s="148"/>
      <c r="L26" s="149"/>
      <c r="M26" s="39"/>
    </row>
    <row r="27" spans="1:14" ht="225" customHeight="1" x14ac:dyDescent="0.2">
      <c r="A27" s="32"/>
      <c r="B27" s="33"/>
      <c r="C27" s="40">
        <v>6.1</v>
      </c>
      <c r="D27" s="41" t="s">
        <v>38</v>
      </c>
      <c r="E27" s="41" t="s">
        <v>221</v>
      </c>
      <c r="F27" s="42" t="s">
        <v>14</v>
      </c>
      <c r="G27" s="42" t="s">
        <v>10</v>
      </c>
      <c r="H27" s="42">
        <f>IFERROR((VLOOKUP((CONCATENATE(F27," ",G27)),[1]Hoja3!$B$9:$C$14,2,FALSE)),"No evaluado")</f>
        <v>0.7</v>
      </c>
      <c r="I27" s="43"/>
      <c r="J27" s="156" t="s">
        <v>329</v>
      </c>
      <c r="K27" s="157"/>
      <c r="L27" s="158"/>
      <c r="M27" s="39"/>
    </row>
    <row r="28" spans="1:14" ht="135" customHeight="1" x14ac:dyDescent="0.2">
      <c r="A28" s="46"/>
      <c r="B28" s="47"/>
      <c r="C28" s="48">
        <v>6.2</v>
      </c>
      <c r="D28" s="49" t="s">
        <v>39</v>
      </c>
      <c r="E28" s="49" t="s">
        <v>330</v>
      </c>
      <c r="F28" s="50" t="s">
        <v>14</v>
      </c>
      <c r="G28" s="50" t="s">
        <v>10</v>
      </c>
      <c r="H28" s="50">
        <f>IFERROR((VLOOKUP((CONCATENATE(F28," ",G28)),[1]Hoja3!$B$9:$C$14,2,FALSE)),"No evaluado")</f>
        <v>0.7</v>
      </c>
      <c r="I28" s="43"/>
      <c r="J28" s="153" t="s">
        <v>252</v>
      </c>
      <c r="K28" s="154"/>
      <c r="L28" s="155"/>
      <c r="M28" s="39"/>
    </row>
    <row r="29" spans="1:14" ht="306.75" customHeight="1" x14ac:dyDescent="0.2">
      <c r="A29" s="32"/>
      <c r="B29" s="33"/>
      <c r="C29" s="34">
        <v>7</v>
      </c>
      <c r="D29" s="35" t="s">
        <v>41</v>
      </c>
      <c r="E29" s="36" t="s">
        <v>222</v>
      </c>
      <c r="F29" s="37" t="s">
        <v>12</v>
      </c>
      <c r="G29" s="38" t="s">
        <v>10</v>
      </c>
      <c r="H29" s="37">
        <f>IFERROR((VLOOKUP((CONCATENATE(F29," ",G29)),[1]Hoja3!$B$9:$C$14,2,FALSE)),"No evaluado")</f>
        <v>0.3</v>
      </c>
      <c r="I29" s="63">
        <f>IFERROR(H29+(SUM(H30:H31)/COUNT(C30:C31)),"Criterio sin calificar")</f>
        <v>1</v>
      </c>
      <c r="J29" s="170" t="s">
        <v>209</v>
      </c>
      <c r="K29" s="159"/>
      <c r="L29" s="160"/>
      <c r="M29" s="39"/>
    </row>
    <row r="30" spans="1:14" ht="174" customHeight="1" x14ac:dyDescent="0.2">
      <c r="A30" s="32"/>
      <c r="B30" s="33"/>
      <c r="C30" s="40">
        <v>7.1</v>
      </c>
      <c r="D30" s="41" t="s">
        <v>38</v>
      </c>
      <c r="E30" s="49" t="s">
        <v>310</v>
      </c>
      <c r="F30" s="42" t="s">
        <v>14</v>
      </c>
      <c r="G30" s="42" t="s">
        <v>10</v>
      </c>
      <c r="H30" s="42">
        <f>IFERROR((VLOOKUP((CONCATENATE(F30," ",G30)),[1]Hoja3!$B$9:$C$14,2,FALSE)),"No evaluado")</f>
        <v>0.7</v>
      </c>
      <c r="I30" s="43"/>
      <c r="J30" s="175" t="s">
        <v>318</v>
      </c>
      <c r="K30" s="176"/>
      <c r="L30" s="177"/>
      <c r="M30" s="39"/>
    </row>
    <row r="31" spans="1:14" ht="194.25" customHeight="1" x14ac:dyDescent="0.2">
      <c r="A31" s="32"/>
      <c r="B31" s="33"/>
      <c r="C31" s="40">
        <v>7.2</v>
      </c>
      <c r="D31" s="41" t="s">
        <v>42</v>
      </c>
      <c r="E31" s="41" t="s">
        <v>267</v>
      </c>
      <c r="F31" s="42" t="s">
        <v>14</v>
      </c>
      <c r="G31" s="42" t="s">
        <v>10</v>
      </c>
      <c r="H31" s="42">
        <f>IFERROR((VLOOKUP((CONCATENATE(F31," ",G31)),[1]Hoja3!$B$9:$C$14,2,FALSE)),"No evaluado")</f>
        <v>0.7</v>
      </c>
      <c r="I31" s="43"/>
      <c r="J31" s="150" t="s">
        <v>223</v>
      </c>
      <c r="K31" s="151"/>
      <c r="L31" s="152"/>
      <c r="M31" s="39"/>
    </row>
    <row r="32" spans="1:14" ht="300" customHeight="1" x14ac:dyDescent="0.2">
      <c r="A32" s="32"/>
      <c r="B32" s="33"/>
      <c r="C32" s="34">
        <v>8</v>
      </c>
      <c r="D32" s="35" t="s">
        <v>43</v>
      </c>
      <c r="E32" s="36" t="s">
        <v>224</v>
      </c>
      <c r="F32" s="37" t="s">
        <v>12</v>
      </c>
      <c r="G32" s="38" t="s">
        <v>10</v>
      </c>
      <c r="H32" s="37">
        <f>IFERROR((VLOOKUP((CONCATENATE(F32," ",G32)),[1]Hoja3!$B$9:$C$14,2,FALSE)),"No evaluado")</f>
        <v>0.3</v>
      </c>
      <c r="I32" s="63">
        <f>IFERROR(H32+(SUM(H33:H34)/COUNT(C33:C34)),"Criterio sin calificar")</f>
        <v>1</v>
      </c>
      <c r="J32" s="147" t="s">
        <v>231</v>
      </c>
      <c r="K32" s="159"/>
      <c r="L32" s="160"/>
      <c r="M32" s="39"/>
    </row>
    <row r="33" spans="1:14" ht="183" customHeight="1" x14ac:dyDescent="0.2">
      <c r="A33" s="32"/>
      <c r="B33" s="33"/>
      <c r="C33" s="40">
        <v>8.1</v>
      </c>
      <c r="D33" s="41" t="s">
        <v>44</v>
      </c>
      <c r="E33" s="41" t="s">
        <v>268</v>
      </c>
      <c r="F33" s="42" t="s">
        <v>14</v>
      </c>
      <c r="G33" s="42" t="s">
        <v>10</v>
      </c>
      <c r="H33" s="42">
        <f>IFERROR((VLOOKUP((CONCATENATE(F33," ",G33)),[1]Hoja3!$B$9:$C$14,2,FALSE)),"No evaluado")</f>
        <v>0.7</v>
      </c>
      <c r="I33" s="43"/>
      <c r="J33" s="161" t="s">
        <v>331</v>
      </c>
      <c r="K33" s="173"/>
      <c r="L33" s="174"/>
      <c r="M33" s="39"/>
    </row>
    <row r="34" spans="1:14" ht="195" customHeight="1" x14ac:dyDescent="0.2">
      <c r="A34" s="32"/>
      <c r="B34" s="33"/>
      <c r="C34" s="40">
        <v>8.1999999999999993</v>
      </c>
      <c r="D34" s="41" t="s">
        <v>45</v>
      </c>
      <c r="E34" s="41" t="s">
        <v>259</v>
      </c>
      <c r="F34" s="42" t="s">
        <v>14</v>
      </c>
      <c r="G34" s="42" t="s">
        <v>10</v>
      </c>
      <c r="H34" s="42">
        <f>IFERROR((VLOOKUP((CONCATENATE(F34," ",G34)),[1]Hoja3!$B$9:$C$14,2,FALSE)),"No evaluado")</f>
        <v>0.7</v>
      </c>
      <c r="I34" s="43"/>
      <c r="J34" s="161" t="s">
        <v>258</v>
      </c>
      <c r="K34" s="173"/>
      <c r="L34" s="174"/>
      <c r="M34" s="39"/>
    </row>
    <row r="35" spans="1:14" ht="278.45" customHeight="1" x14ac:dyDescent="0.2">
      <c r="A35" s="32"/>
      <c r="B35" s="33"/>
      <c r="C35" s="34">
        <v>9</v>
      </c>
      <c r="D35" s="35" t="s">
        <v>46</v>
      </c>
      <c r="E35" s="36" t="s">
        <v>232</v>
      </c>
      <c r="F35" s="37" t="s">
        <v>12</v>
      </c>
      <c r="G35" s="38" t="s">
        <v>10</v>
      </c>
      <c r="H35" s="37">
        <f>IFERROR((VLOOKUP((CONCATENATE(F35," ",G35)),[1]Hoja3!$B$9:$C$14,2,FALSE)),"No evaluado")</f>
        <v>0.3</v>
      </c>
      <c r="I35" s="63">
        <f>IFERROR(H35+(SUM(H36:H37)/COUNT(C36:C37)),"Criterio sin calificar")</f>
        <v>0.85999999999999988</v>
      </c>
      <c r="J35" s="147" t="s">
        <v>197</v>
      </c>
      <c r="K35" s="148"/>
      <c r="L35" s="149"/>
      <c r="M35" s="39"/>
    </row>
    <row r="36" spans="1:14" ht="180" customHeight="1" x14ac:dyDescent="0.2">
      <c r="A36" s="32"/>
      <c r="B36" s="33"/>
      <c r="C36" s="40">
        <v>9.1</v>
      </c>
      <c r="D36" s="41" t="s">
        <v>47</v>
      </c>
      <c r="E36" s="49" t="s">
        <v>260</v>
      </c>
      <c r="F36" s="42" t="s">
        <v>14</v>
      </c>
      <c r="G36" s="42" t="s">
        <v>40</v>
      </c>
      <c r="H36" s="42">
        <f>IFERROR((VLOOKUP((CONCATENATE(F36," ",G36)),[1]Hoja3!$B$9:$C$14,2,FALSE)),"No evaluado")</f>
        <v>0.42</v>
      </c>
      <c r="I36" s="43"/>
      <c r="J36" s="156" t="s">
        <v>332</v>
      </c>
      <c r="K36" s="154"/>
      <c r="L36" s="155"/>
      <c r="M36" s="39"/>
      <c r="N36" s="64"/>
    </row>
    <row r="37" spans="1:14" ht="195" x14ac:dyDescent="0.2">
      <c r="A37" s="32"/>
      <c r="B37" s="33"/>
      <c r="C37" s="40">
        <v>9.1999999999999993</v>
      </c>
      <c r="D37" s="41" t="s">
        <v>48</v>
      </c>
      <c r="E37" s="41" t="s">
        <v>333</v>
      </c>
      <c r="F37" s="42" t="s">
        <v>14</v>
      </c>
      <c r="G37" s="42" t="s">
        <v>10</v>
      </c>
      <c r="H37" s="42">
        <f>IFERROR((VLOOKUP((CONCATENATE(F37," ",G37)),[1]Hoja3!$B$9:$C$14,2,FALSE)),"No evaluado")</f>
        <v>0.7</v>
      </c>
      <c r="I37" s="43"/>
      <c r="J37" s="150" t="s">
        <v>261</v>
      </c>
      <c r="K37" s="151"/>
      <c r="L37" s="152"/>
      <c r="M37" s="39"/>
    </row>
    <row r="38" spans="1:14" ht="336.75" customHeight="1" x14ac:dyDescent="0.2">
      <c r="A38" s="32"/>
      <c r="B38" s="33"/>
      <c r="C38" s="34">
        <v>10</v>
      </c>
      <c r="D38" s="35" t="s">
        <v>49</v>
      </c>
      <c r="E38" s="36" t="s">
        <v>225</v>
      </c>
      <c r="F38" s="37" t="s">
        <v>12</v>
      </c>
      <c r="G38" s="38" t="s">
        <v>10</v>
      </c>
      <c r="H38" s="37">
        <f>IFERROR((VLOOKUP((CONCATENATE(F38," ",G38)),[1]Hoja3!$B$9:$C$14,2,FALSE)),"No evaluado")</f>
        <v>0.3</v>
      </c>
      <c r="I38" s="65">
        <f>IFERROR(H38+(SUM(H39:H41)/COUNT(C39:C41)),"Criterio sin calificar")</f>
        <v>0.99999999999999978</v>
      </c>
      <c r="J38" s="147" t="s">
        <v>233</v>
      </c>
      <c r="K38" s="159"/>
      <c r="L38" s="160"/>
      <c r="M38" s="39"/>
    </row>
    <row r="39" spans="1:14" ht="225" x14ac:dyDescent="0.2">
      <c r="A39" s="32"/>
      <c r="B39" s="33"/>
      <c r="C39" s="40">
        <v>10.1</v>
      </c>
      <c r="D39" s="41" t="s">
        <v>50</v>
      </c>
      <c r="E39" s="41" t="s">
        <v>263</v>
      </c>
      <c r="F39" s="42" t="s">
        <v>14</v>
      </c>
      <c r="G39" s="42" t="s">
        <v>10</v>
      </c>
      <c r="H39" s="42">
        <f>IFERROR((VLOOKUP((CONCATENATE(F39," ",G39)),[1]Hoja3!$B$9:$C$14,2,FALSE)),"No evaluado")</f>
        <v>0.7</v>
      </c>
      <c r="I39" s="43"/>
      <c r="J39" s="161" t="s">
        <v>334</v>
      </c>
      <c r="K39" s="151"/>
      <c r="L39" s="152"/>
      <c r="M39" s="39"/>
    </row>
    <row r="40" spans="1:14" ht="144.75" customHeight="1" x14ac:dyDescent="0.2">
      <c r="A40" s="32"/>
      <c r="B40" s="33"/>
      <c r="C40" s="40">
        <v>10.199999999999999</v>
      </c>
      <c r="D40" s="41" t="s">
        <v>51</v>
      </c>
      <c r="E40" s="41" t="s">
        <v>262</v>
      </c>
      <c r="F40" s="42" t="s">
        <v>14</v>
      </c>
      <c r="G40" s="42" t="s">
        <v>10</v>
      </c>
      <c r="H40" s="42">
        <f>IFERROR((VLOOKUP((CONCATENATE(F40," ",G40)),[1]Hoja3!$B$9:$C$14,2,FALSE)),"No evaluado")</f>
        <v>0.7</v>
      </c>
      <c r="I40" s="43"/>
      <c r="J40" s="161" t="s">
        <v>335</v>
      </c>
      <c r="K40" s="173"/>
      <c r="L40" s="174"/>
      <c r="M40" s="39"/>
      <c r="N40" s="64"/>
    </row>
    <row r="41" spans="1:14" ht="120" customHeight="1" x14ac:dyDescent="0.2">
      <c r="A41" s="32"/>
      <c r="B41" s="33"/>
      <c r="C41" s="40">
        <v>10.3</v>
      </c>
      <c r="D41" s="44" t="s">
        <v>210</v>
      </c>
      <c r="E41" s="44" t="s">
        <v>52</v>
      </c>
      <c r="F41" s="42" t="s">
        <v>14</v>
      </c>
      <c r="G41" s="42" t="s">
        <v>10</v>
      </c>
      <c r="H41" s="42">
        <f>IFERROR((VLOOKUP((CONCATENATE(F41," ",G41)),[1]Hoja3!$B$9:$C$14,2,FALSE)),"No evaluado")</f>
        <v>0.7</v>
      </c>
      <c r="I41" s="43"/>
      <c r="J41" s="150" t="s">
        <v>264</v>
      </c>
      <c r="K41" s="151"/>
      <c r="L41" s="152"/>
      <c r="M41" s="39"/>
    </row>
    <row r="42" spans="1:14" ht="30" customHeight="1" x14ac:dyDescent="0.2">
      <c r="A42" s="32"/>
      <c r="B42" s="33"/>
      <c r="C42" s="66"/>
      <c r="D42" s="26" t="s">
        <v>53</v>
      </c>
      <c r="E42" s="67"/>
      <c r="F42" s="68"/>
      <c r="G42" s="68"/>
      <c r="H42" s="68"/>
      <c r="I42" s="68"/>
      <c r="J42" s="67"/>
      <c r="K42" s="67"/>
      <c r="L42" s="69"/>
      <c r="M42" s="39"/>
    </row>
    <row r="43" spans="1:14" ht="30" customHeight="1" x14ac:dyDescent="0.2">
      <c r="A43" s="32"/>
      <c r="B43" s="33"/>
      <c r="C43" s="70"/>
      <c r="D43" s="30" t="s">
        <v>187</v>
      </c>
      <c r="E43" s="71"/>
      <c r="F43" s="72"/>
      <c r="G43" s="72"/>
      <c r="H43" s="72"/>
      <c r="I43" s="72"/>
      <c r="J43" s="71"/>
      <c r="K43" s="71"/>
      <c r="L43" s="73"/>
      <c r="M43" s="39"/>
    </row>
    <row r="44" spans="1:14" ht="30" customHeight="1" x14ac:dyDescent="0.2">
      <c r="A44" s="32"/>
      <c r="B44" s="33"/>
      <c r="C44" s="74"/>
      <c r="D44" s="75" t="s">
        <v>188</v>
      </c>
      <c r="E44" s="76"/>
      <c r="F44" s="77"/>
      <c r="G44" s="77"/>
      <c r="H44" s="77"/>
      <c r="I44" s="77"/>
      <c r="J44" s="76"/>
      <c r="K44" s="76"/>
      <c r="L44" s="78"/>
      <c r="M44" s="39"/>
    </row>
    <row r="45" spans="1:14" ht="225" customHeight="1" x14ac:dyDescent="0.2">
      <c r="A45" s="32"/>
      <c r="B45" s="33"/>
      <c r="C45" s="34">
        <v>11</v>
      </c>
      <c r="D45" s="35" t="s">
        <v>54</v>
      </c>
      <c r="E45" s="36" t="s">
        <v>321</v>
      </c>
      <c r="F45" s="37" t="s">
        <v>12</v>
      </c>
      <c r="G45" s="38" t="s">
        <v>10</v>
      </c>
      <c r="H45" s="37">
        <f>IFERROR((VLOOKUP((CONCATENATE(F45," ",G45)),[1]Hoja3!$B$9:$C$14,2,FALSE)),"No evaluado")</f>
        <v>0.3</v>
      </c>
      <c r="I45" s="79">
        <f>IFERROR(H45+(SUM(H46:H47)/COUNT(C46:C47)),"Criterio sin calificar")</f>
        <v>1</v>
      </c>
      <c r="J45" s="170" t="s">
        <v>198</v>
      </c>
      <c r="K45" s="159"/>
      <c r="L45" s="160"/>
      <c r="M45" s="39"/>
    </row>
    <row r="46" spans="1:14" ht="105" customHeight="1" x14ac:dyDescent="0.2">
      <c r="A46" s="32"/>
      <c r="B46" s="33"/>
      <c r="C46" s="40">
        <v>11.1</v>
      </c>
      <c r="D46" s="41" t="s">
        <v>55</v>
      </c>
      <c r="E46" s="41" t="s">
        <v>56</v>
      </c>
      <c r="F46" s="42" t="s">
        <v>14</v>
      </c>
      <c r="G46" s="42" t="s">
        <v>10</v>
      </c>
      <c r="H46" s="42">
        <f>IFERROR((VLOOKUP((CONCATENATE(F46," ",G46)),[1]Hoja3!$B$9:$C$14,2,FALSE)),"No evaluado")</f>
        <v>0.7</v>
      </c>
      <c r="I46" s="80"/>
      <c r="J46" s="150" t="s">
        <v>199</v>
      </c>
      <c r="K46" s="151"/>
      <c r="L46" s="152"/>
      <c r="M46" s="39"/>
    </row>
    <row r="47" spans="1:14" ht="132" customHeight="1" x14ac:dyDescent="0.2">
      <c r="A47" s="32"/>
      <c r="B47" s="33"/>
      <c r="C47" s="40">
        <v>11.2</v>
      </c>
      <c r="D47" s="41" t="s">
        <v>57</v>
      </c>
      <c r="E47" s="41" t="s">
        <v>58</v>
      </c>
      <c r="F47" s="42" t="s">
        <v>14</v>
      </c>
      <c r="G47" s="42" t="s">
        <v>10</v>
      </c>
      <c r="H47" s="42">
        <f>IFERROR((VLOOKUP((CONCATENATE(F47," ",G47)),[1]Hoja3!$B$9:$C$14,2,FALSE)),"No evaluado")</f>
        <v>0.7</v>
      </c>
      <c r="I47" s="80"/>
      <c r="J47" s="150" t="s">
        <v>59</v>
      </c>
      <c r="K47" s="151"/>
      <c r="L47" s="152"/>
      <c r="M47" s="39"/>
    </row>
    <row r="48" spans="1:14" ht="210" customHeight="1" x14ac:dyDescent="0.2">
      <c r="A48" s="32"/>
      <c r="B48" s="33"/>
      <c r="C48" s="34">
        <v>12</v>
      </c>
      <c r="D48" s="35" t="s">
        <v>60</v>
      </c>
      <c r="E48" s="36" t="s">
        <v>61</v>
      </c>
      <c r="F48" s="37" t="s">
        <v>12</v>
      </c>
      <c r="G48" s="38" t="s">
        <v>10</v>
      </c>
      <c r="H48" s="37">
        <f>IFERROR((VLOOKUP((CONCATENATE(F48," ",G48)),[1]Hoja3!$B$9:$C$14,2,FALSE)),"No evaluado")</f>
        <v>0.3</v>
      </c>
      <c r="I48" s="79">
        <f>IFERROR(H48+(SUM(H49:H50)/COUNT(C49:C50)),"Criterio sin calificar")</f>
        <v>1</v>
      </c>
      <c r="J48" s="147" t="s">
        <v>200</v>
      </c>
      <c r="K48" s="148"/>
      <c r="L48" s="149"/>
      <c r="M48" s="39"/>
    </row>
    <row r="49" spans="1:14" ht="105" customHeight="1" x14ac:dyDescent="0.2">
      <c r="A49" s="32"/>
      <c r="B49" s="33"/>
      <c r="C49" s="40">
        <v>12.1</v>
      </c>
      <c r="D49" s="41" t="s">
        <v>62</v>
      </c>
      <c r="E49" s="41" t="s">
        <v>63</v>
      </c>
      <c r="F49" s="42" t="s">
        <v>14</v>
      </c>
      <c r="G49" s="42" t="s">
        <v>10</v>
      </c>
      <c r="H49" s="42">
        <f>IFERROR((VLOOKUP((CONCATENATE(F49," ",G49)),[1]Hoja3!$B$9:$C$14,2,FALSE)),"No evaluado")</f>
        <v>0.7</v>
      </c>
      <c r="I49" s="80"/>
      <c r="J49" s="161" t="s">
        <v>64</v>
      </c>
      <c r="K49" s="173"/>
      <c r="L49" s="174"/>
      <c r="M49" s="39"/>
    </row>
    <row r="50" spans="1:14" ht="192.75" customHeight="1" x14ac:dyDescent="0.2">
      <c r="A50" s="32"/>
      <c r="B50" s="33"/>
      <c r="C50" s="40">
        <v>12.2</v>
      </c>
      <c r="D50" s="41" t="s">
        <v>65</v>
      </c>
      <c r="E50" s="41" t="s">
        <v>66</v>
      </c>
      <c r="F50" s="42" t="s">
        <v>14</v>
      </c>
      <c r="G50" s="42" t="s">
        <v>10</v>
      </c>
      <c r="H50" s="42">
        <f>IFERROR((VLOOKUP((CONCATENATE(F50," ",G50)),[1]Hoja3!$B$9:$C$14,2,FALSE)),"No evaluado")</f>
        <v>0.7</v>
      </c>
      <c r="I50" s="80"/>
      <c r="J50" s="161" t="s">
        <v>336</v>
      </c>
      <c r="K50" s="173"/>
      <c r="L50" s="174"/>
      <c r="M50" s="39"/>
    </row>
    <row r="51" spans="1:14" ht="315" x14ac:dyDescent="0.2">
      <c r="A51" s="32"/>
      <c r="B51" s="33"/>
      <c r="C51" s="34">
        <v>13</v>
      </c>
      <c r="D51" s="35" t="s">
        <v>67</v>
      </c>
      <c r="E51" s="36" t="s">
        <v>269</v>
      </c>
      <c r="F51" s="37" t="s">
        <v>12</v>
      </c>
      <c r="G51" s="38" t="s">
        <v>10</v>
      </c>
      <c r="H51" s="37">
        <f>IFERROR((VLOOKUP((CONCATENATE(F51," ",G51)),[1]Hoja3!$B$9:$C$14,2,FALSE)),"No evaluado")</f>
        <v>0.3</v>
      </c>
      <c r="I51" s="79">
        <f>IFERROR(H51+(SUM(H52)/COUNT(C52)),"Criterio sin calificar")</f>
        <v>1</v>
      </c>
      <c r="J51" s="170" t="s">
        <v>226</v>
      </c>
      <c r="K51" s="159"/>
      <c r="L51" s="160"/>
      <c r="M51" s="39"/>
    </row>
    <row r="52" spans="1:14" ht="75" customHeight="1" x14ac:dyDescent="0.2">
      <c r="A52" s="32"/>
      <c r="B52" s="33"/>
      <c r="C52" s="40">
        <v>13.1</v>
      </c>
      <c r="D52" s="41" t="s">
        <v>68</v>
      </c>
      <c r="E52" s="41" t="s">
        <v>69</v>
      </c>
      <c r="F52" s="42" t="s">
        <v>14</v>
      </c>
      <c r="G52" s="42" t="s">
        <v>10</v>
      </c>
      <c r="H52" s="42">
        <f>IFERROR((VLOOKUP((CONCATENATE(F52," ",G52)),[1]Hoja3!$B$9:$C$14,2,FALSE)),"No evaluado")</f>
        <v>0.7</v>
      </c>
      <c r="I52" s="80"/>
      <c r="J52" s="150" t="s">
        <v>70</v>
      </c>
      <c r="K52" s="151"/>
      <c r="L52" s="152"/>
      <c r="M52" s="39"/>
    </row>
    <row r="53" spans="1:14" ht="30" customHeight="1" x14ac:dyDescent="0.2">
      <c r="A53" s="32"/>
      <c r="B53" s="81"/>
      <c r="C53" s="74"/>
      <c r="D53" s="75" t="s">
        <v>189</v>
      </c>
      <c r="E53" s="76"/>
      <c r="F53" s="82"/>
      <c r="G53" s="83"/>
      <c r="H53" s="83"/>
      <c r="I53" s="84"/>
      <c r="J53" s="171"/>
      <c r="K53" s="171"/>
      <c r="L53" s="172"/>
      <c r="M53" s="39"/>
    </row>
    <row r="54" spans="1:14" ht="153.75" customHeight="1" x14ac:dyDescent="0.2">
      <c r="A54" s="32"/>
      <c r="B54" s="33"/>
      <c r="C54" s="34">
        <v>14</v>
      </c>
      <c r="D54" s="35" t="s">
        <v>71</v>
      </c>
      <c r="E54" s="36" t="s">
        <v>227</v>
      </c>
      <c r="F54" s="37" t="s">
        <v>12</v>
      </c>
      <c r="G54" s="38" t="s">
        <v>10</v>
      </c>
      <c r="H54" s="37">
        <f>IFERROR((VLOOKUP((CONCATENATE(F54," ",G54)),[1]Hoja3!$B$9:$C$14,2,FALSE)),"No evaluado")</f>
        <v>0.3</v>
      </c>
      <c r="I54" s="79">
        <f>IFERROR(H54+(SUM(H55)/COUNT(C55)),"Criterio sin calificar")</f>
        <v>1</v>
      </c>
      <c r="J54" s="147" t="s">
        <v>277</v>
      </c>
      <c r="K54" s="148"/>
      <c r="L54" s="149"/>
      <c r="M54" s="39"/>
      <c r="N54" s="64"/>
    </row>
    <row r="55" spans="1:14" ht="135" customHeight="1" x14ac:dyDescent="0.2">
      <c r="A55" s="32"/>
      <c r="B55" s="33"/>
      <c r="C55" s="40">
        <v>14.1</v>
      </c>
      <c r="D55" s="41" t="s">
        <v>72</v>
      </c>
      <c r="E55" s="41" t="s">
        <v>337</v>
      </c>
      <c r="F55" s="42" t="s">
        <v>14</v>
      </c>
      <c r="G55" s="42" t="s">
        <v>10</v>
      </c>
      <c r="H55" s="42">
        <f>IFERROR((VLOOKUP((CONCATENATE(F55," ",G55)),[1]Hoja3!$B$9:$C$14,2,FALSE)),"No evaluado")</f>
        <v>0.7</v>
      </c>
      <c r="I55" s="80"/>
      <c r="J55" s="150" t="s">
        <v>338</v>
      </c>
      <c r="K55" s="151"/>
      <c r="L55" s="152"/>
      <c r="M55" s="39"/>
      <c r="N55" s="64"/>
    </row>
    <row r="56" spans="1:14" ht="120" customHeight="1" x14ac:dyDescent="0.2">
      <c r="A56" s="32"/>
      <c r="B56" s="33"/>
      <c r="C56" s="34">
        <v>15</v>
      </c>
      <c r="D56" s="35" t="s">
        <v>73</v>
      </c>
      <c r="E56" s="36" t="s">
        <v>74</v>
      </c>
      <c r="F56" s="37" t="s">
        <v>12</v>
      </c>
      <c r="G56" s="38" t="s">
        <v>10</v>
      </c>
      <c r="H56" s="37">
        <f>IFERROR((VLOOKUP((CONCATENATE(F56," ",G56)),[1]Hoja3!$B$9:$C$14,2,FALSE)),"No evaluado")</f>
        <v>0.3</v>
      </c>
      <c r="I56" s="79">
        <f>IFERROR(H56+(SUM(H57)/COUNT(C57)),"Criterio sin calificar")</f>
        <v>1</v>
      </c>
      <c r="J56" s="170" t="s">
        <v>339</v>
      </c>
      <c r="K56" s="159"/>
      <c r="L56" s="160"/>
      <c r="M56" s="39"/>
    </row>
    <row r="57" spans="1:14" ht="66" customHeight="1" x14ac:dyDescent="0.2">
      <c r="A57" s="32"/>
      <c r="B57" s="33"/>
      <c r="C57" s="48">
        <v>15.1</v>
      </c>
      <c r="D57" s="49" t="s">
        <v>75</v>
      </c>
      <c r="E57" s="49" t="s">
        <v>76</v>
      </c>
      <c r="F57" s="50" t="s">
        <v>14</v>
      </c>
      <c r="G57" s="50" t="s">
        <v>10</v>
      </c>
      <c r="H57" s="50">
        <f>IFERROR((VLOOKUP((CONCATENATE(F57," ",G57)),[1]Hoja3!$B$9:$C$14,2,FALSE)),"No evaluado")</f>
        <v>0.7</v>
      </c>
      <c r="I57" s="80"/>
      <c r="J57" s="156" t="s">
        <v>228</v>
      </c>
      <c r="K57" s="157"/>
      <c r="L57" s="158"/>
      <c r="M57" s="39"/>
    </row>
    <row r="58" spans="1:14" ht="30" customHeight="1" x14ac:dyDescent="0.2">
      <c r="A58" s="32"/>
      <c r="B58" s="81"/>
      <c r="C58" s="85"/>
      <c r="D58" s="75" t="s">
        <v>190</v>
      </c>
      <c r="E58" s="76"/>
      <c r="F58" s="82"/>
      <c r="G58" s="83"/>
      <c r="H58" s="83"/>
      <c r="I58" s="84"/>
      <c r="J58" s="171"/>
      <c r="K58" s="171"/>
      <c r="L58" s="172"/>
      <c r="M58" s="39"/>
    </row>
    <row r="59" spans="1:14" ht="135" x14ac:dyDescent="0.2">
      <c r="A59" s="32"/>
      <c r="B59" s="33"/>
      <c r="C59" s="34">
        <v>16</v>
      </c>
      <c r="D59" s="35" t="s">
        <v>77</v>
      </c>
      <c r="E59" s="36" t="s">
        <v>270</v>
      </c>
      <c r="F59" s="37" t="s">
        <v>12</v>
      </c>
      <c r="G59" s="38" t="s">
        <v>10</v>
      </c>
      <c r="H59" s="37">
        <f>IFERROR((VLOOKUP((CONCATENATE(F59," ",G59)),[1]Hoja3!$B$9:$C$14,2,FALSE)),"No evaluado")</f>
        <v>0.3</v>
      </c>
      <c r="I59" s="79">
        <f>IFERROR(H59+(SUM(H60:H61)/COUNT(C60:C61)),"Criterio sin calificar")</f>
        <v>1</v>
      </c>
      <c r="J59" s="147" t="s">
        <v>340</v>
      </c>
      <c r="K59" s="159"/>
      <c r="L59" s="160"/>
      <c r="M59" s="39"/>
    </row>
    <row r="60" spans="1:14" ht="132" customHeight="1" x14ac:dyDescent="0.2">
      <c r="A60" s="32"/>
      <c r="B60" s="33"/>
      <c r="C60" s="48">
        <v>16.100000000000001</v>
      </c>
      <c r="D60" s="49" t="s">
        <v>78</v>
      </c>
      <c r="E60" s="49" t="s">
        <v>239</v>
      </c>
      <c r="F60" s="50" t="s">
        <v>14</v>
      </c>
      <c r="G60" s="50" t="s">
        <v>10</v>
      </c>
      <c r="H60" s="50">
        <f>IFERROR((VLOOKUP((CONCATENATE(F60," ",G60)),[1]Hoja3!$B$9:$C$14,2,FALSE)),"No evaluado")</f>
        <v>0.7</v>
      </c>
      <c r="I60" s="80"/>
      <c r="J60" s="153" t="s">
        <v>240</v>
      </c>
      <c r="K60" s="154"/>
      <c r="L60" s="155"/>
      <c r="M60" s="39"/>
    </row>
    <row r="61" spans="1:14" ht="105" customHeight="1" x14ac:dyDescent="0.2">
      <c r="A61" s="46"/>
      <c r="B61" s="47"/>
      <c r="C61" s="48">
        <v>16.2</v>
      </c>
      <c r="D61" s="49" t="s">
        <v>79</v>
      </c>
      <c r="E61" s="49" t="s">
        <v>80</v>
      </c>
      <c r="F61" s="50" t="s">
        <v>14</v>
      </c>
      <c r="G61" s="50" t="s">
        <v>10</v>
      </c>
      <c r="H61" s="50">
        <f>IFERROR((VLOOKUP((CONCATENATE(F61," ",G61)),[1]Hoja3!$B$9:$C$14,2,FALSE)),"No evaluado")</f>
        <v>0.7</v>
      </c>
      <c r="I61" s="80"/>
      <c r="J61" s="153" t="s">
        <v>241</v>
      </c>
      <c r="K61" s="154"/>
      <c r="L61" s="155"/>
      <c r="M61" s="39"/>
    </row>
    <row r="62" spans="1:14" ht="105" customHeight="1" x14ac:dyDescent="0.2">
      <c r="A62" s="32"/>
      <c r="B62" s="33"/>
      <c r="C62" s="34">
        <v>17</v>
      </c>
      <c r="D62" s="124" t="s">
        <v>81</v>
      </c>
      <c r="E62" s="123" t="s">
        <v>82</v>
      </c>
      <c r="F62" s="37" t="s">
        <v>12</v>
      </c>
      <c r="G62" s="38" t="s">
        <v>10</v>
      </c>
      <c r="H62" s="37">
        <f>IFERROR((VLOOKUP((CONCATENATE(F62," ",G62)),[1]Hoja3!$B$9:$C$14,2,FALSE)),"No evaluado")</f>
        <v>0.3</v>
      </c>
      <c r="I62" s="79">
        <f>IFERROR(H62+(SUM(H63:H64)/COUNT(C63:C64)),"Criterio sin calificar")</f>
        <v>1</v>
      </c>
      <c r="J62" s="170" t="s">
        <v>201</v>
      </c>
      <c r="K62" s="159"/>
      <c r="L62" s="160"/>
      <c r="M62" s="39"/>
    </row>
    <row r="63" spans="1:14" ht="150" customHeight="1" x14ac:dyDescent="0.2">
      <c r="A63" s="32"/>
      <c r="B63" s="33"/>
      <c r="C63" s="48">
        <v>17.100000000000001</v>
      </c>
      <c r="D63" s="49" t="s">
        <v>83</v>
      </c>
      <c r="E63" s="49" t="s">
        <v>84</v>
      </c>
      <c r="F63" s="50" t="s">
        <v>14</v>
      </c>
      <c r="G63" s="50" t="s">
        <v>10</v>
      </c>
      <c r="H63" s="50">
        <f>IFERROR((VLOOKUP((CONCATENATE(F63," ",G63)),[1]Hoja3!$B$9:$C$14,2,FALSE)),"No evaluado")</f>
        <v>0.7</v>
      </c>
      <c r="I63" s="80"/>
      <c r="J63" s="153" t="s">
        <v>202</v>
      </c>
      <c r="K63" s="154"/>
      <c r="L63" s="155"/>
      <c r="M63" s="39"/>
    </row>
    <row r="64" spans="1:14" ht="208.5" customHeight="1" x14ac:dyDescent="0.2">
      <c r="A64" s="32"/>
      <c r="B64" s="33"/>
      <c r="C64" s="48">
        <v>17.2</v>
      </c>
      <c r="D64" s="49" t="s">
        <v>85</v>
      </c>
      <c r="E64" s="49" t="s">
        <v>86</v>
      </c>
      <c r="F64" s="50" t="s">
        <v>14</v>
      </c>
      <c r="G64" s="50" t="s">
        <v>10</v>
      </c>
      <c r="H64" s="50">
        <f>IFERROR((VLOOKUP((CONCATENATE(F64," ",G64)),[1]Hoja3!$B$9:$C$14,2,FALSE)),"No evaluado")</f>
        <v>0.7</v>
      </c>
      <c r="I64" s="80"/>
      <c r="J64" s="156" t="s">
        <v>300</v>
      </c>
      <c r="K64" s="154"/>
      <c r="L64" s="155"/>
      <c r="M64" s="39"/>
      <c r="N64" s="86"/>
    </row>
    <row r="65" spans="1:14" ht="90" customHeight="1" x14ac:dyDescent="0.2">
      <c r="A65" s="32"/>
      <c r="B65" s="33"/>
      <c r="C65" s="34">
        <v>18</v>
      </c>
      <c r="D65" s="35" t="s">
        <v>203</v>
      </c>
      <c r="E65" s="36" t="s">
        <v>87</v>
      </c>
      <c r="F65" s="38" t="s">
        <v>12</v>
      </c>
      <c r="G65" s="38" t="s">
        <v>10</v>
      </c>
      <c r="H65" s="38">
        <f>IFERROR((VLOOKUP((CONCATENATE(F65," ",G65)),[1]Hoja3!$B$9:$C$14,2,FALSE)),"No evaluado")</f>
        <v>0.3</v>
      </c>
      <c r="I65" s="79">
        <f>IFERROR(H65+(SUM(H66:H67)/COUNT(C66:C67)),"Criterio sin calificar")</f>
        <v>1</v>
      </c>
      <c r="J65" s="170" t="s">
        <v>204</v>
      </c>
      <c r="K65" s="159"/>
      <c r="L65" s="160"/>
      <c r="M65" s="39"/>
      <c r="N65" s="52"/>
    </row>
    <row r="66" spans="1:14" ht="82.5" customHeight="1" x14ac:dyDescent="0.2">
      <c r="A66" s="46"/>
      <c r="B66" s="47"/>
      <c r="C66" s="48">
        <v>18.100000000000001</v>
      </c>
      <c r="D66" s="49" t="s">
        <v>88</v>
      </c>
      <c r="E66" s="49" t="s">
        <v>89</v>
      </c>
      <c r="F66" s="50" t="s">
        <v>14</v>
      </c>
      <c r="G66" s="50" t="s">
        <v>10</v>
      </c>
      <c r="H66" s="50">
        <f>IFERROR((VLOOKUP((CONCATENATE(F66," ",G66)),[1]Hoja3!$B$9:$C$14,2,FALSE)),"No evaluado")</f>
        <v>0.7</v>
      </c>
      <c r="I66" s="80"/>
      <c r="J66" s="153" t="s">
        <v>341</v>
      </c>
      <c r="K66" s="154"/>
      <c r="L66" s="155"/>
      <c r="M66" s="39"/>
      <c r="N66" s="86"/>
    </row>
    <row r="67" spans="1:14" ht="120" customHeight="1" x14ac:dyDescent="0.2">
      <c r="A67" s="46"/>
      <c r="B67" s="47"/>
      <c r="C67" s="48">
        <v>18.2</v>
      </c>
      <c r="D67" s="121" t="s">
        <v>90</v>
      </c>
      <c r="E67" s="49" t="s">
        <v>299</v>
      </c>
      <c r="F67" s="50" t="s">
        <v>14</v>
      </c>
      <c r="G67" s="50" t="s">
        <v>10</v>
      </c>
      <c r="H67" s="50">
        <f>IFERROR((VLOOKUP((CONCATENATE(F67," ",G67)),[1]Hoja3!$B$9:$C$14,2,FALSE)),"No evaluado")</f>
        <v>0.7</v>
      </c>
      <c r="I67" s="80"/>
      <c r="J67" s="153" t="s">
        <v>242</v>
      </c>
      <c r="K67" s="154"/>
      <c r="L67" s="155"/>
      <c r="M67" s="39"/>
    </row>
    <row r="68" spans="1:14" ht="60" x14ac:dyDescent="0.2">
      <c r="A68" s="46"/>
      <c r="B68" s="47"/>
      <c r="C68" s="34">
        <v>19</v>
      </c>
      <c r="D68" s="35" t="s">
        <v>91</v>
      </c>
      <c r="E68" s="36" t="s">
        <v>87</v>
      </c>
      <c r="F68" s="37" t="s">
        <v>12</v>
      </c>
      <c r="G68" s="38" t="s">
        <v>10</v>
      </c>
      <c r="H68" s="37">
        <f>IFERROR((VLOOKUP((CONCATENATE(F68," ",G68)),[1]Hoja3!$B$9:$C$14,2,FALSE)),"No evaluado")</f>
        <v>0.3</v>
      </c>
      <c r="I68" s="79">
        <f>IFERROR(H68+(SUM(H69:H70)/COUNT(C69:C70)),"Criterio sin calificar")</f>
        <v>1</v>
      </c>
      <c r="J68" s="170" t="s">
        <v>92</v>
      </c>
      <c r="K68" s="159"/>
      <c r="L68" s="160"/>
      <c r="M68" s="39"/>
    </row>
    <row r="69" spans="1:14" ht="99.75" customHeight="1" x14ac:dyDescent="0.2">
      <c r="A69" s="32"/>
      <c r="B69" s="33"/>
      <c r="C69" s="48">
        <v>19.100000000000001</v>
      </c>
      <c r="D69" s="49" t="s">
        <v>93</v>
      </c>
      <c r="E69" s="49" t="s">
        <v>94</v>
      </c>
      <c r="F69" s="50" t="s">
        <v>14</v>
      </c>
      <c r="G69" s="50" t="s">
        <v>10</v>
      </c>
      <c r="H69" s="50">
        <f>IFERROR((VLOOKUP((CONCATENATE(F69," ",G69)),[1]Hoja3!$B$9:$C$14,2,FALSE)),"No evaluado")</f>
        <v>0.7</v>
      </c>
      <c r="I69" s="80"/>
      <c r="J69" s="153" t="s">
        <v>213</v>
      </c>
      <c r="K69" s="154"/>
      <c r="L69" s="155"/>
      <c r="M69" s="39"/>
      <c r="N69" s="45"/>
    </row>
    <row r="70" spans="1:14" ht="97.5" customHeight="1" x14ac:dyDescent="0.2">
      <c r="A70" s="32"/>
      <c r="B70" s="33"/>
      <c r="C70" s="48">
        <v>19.2</v>
      </c>
      <c r="D70" s="49" t="s">
        <v>95</v>
      </c>
      <c r="E70" s="49" t="s">
        <v>96</v>
      </c>
      <c r="F70" s="50" t="s">
        <v>14</v>
      </c>
      <c r="G70" s="50" t="s">
        <v>10</v>
      </c>
      <c r="H70" s="50">
        <f>IFERROR((VLOOKUP((CONCATENATE(F70," ",G70)),[1]Hoja3!$B$9:$C$14,2,FALSE)),"No evaluado")</f>
        <v>0.7</v>
      </c>
      <c r="I70" s="80"/>
      <c r="J70" s="153" t="s">
        <v>213</v>
      </c>
      <c r="K70" s="154"/>
      <c r="L70" s="155"/>
      <c r="M70" s="39"/>
      <c r="N70" s="45"/>
    </row>
    <row r="71" spans="1:14" ht="105" customHeight="1" x14ac:dyDescent="0.2">
      <c r="A71" s="32"/>
      <c r="B71" s="33"/>
      <c r="C71" s="34">
        <v>20</v>
      </c>
      <c r="D71" s="35" t="s">
        <v>97</v>
      </c>
      <c r="E71" s="36" t="s">
        <v>98</v>
      </c>
      <c r="F71" s="37" t="s">
        <v>12</v>
      </c>
      <c r="G71" s="38" t="s">
        <v>10</v>
      </c>
      <c r="H71" s="37">
        <f>IFERROR((VLOOKUP((CONCATENATE(F71," ",G71)),[1]Hoja3!$B$9:$C$14,2,FALSE)),"No evaluado")</f>
        <v>0.3</v>
      </c>
      <c r="I71" s="79">
        <f>IFERROR(H71+(SUM(H72:H73)/COUNT(C72:C73)),"Criterio sin calificar")</f>
        <v>1</v>
      </c>
      <c r="J71" s="147" t="s">
        <v>243</v>
      </c>
      <c r="K71" s="148"/>
      <c r="L71" s="149"/>
      <c r="M71" s="39"/>
    </row>
    <row r="72" spans="1:14" ht="45" customHeight="1" x14ac:dyDescent="0.2">
      <c r="A72" s="32"/>
      <c r="B72" s="33"/>
      <c r="C72" s="48">
        <v>20.100000000000001</v>
      </c>
      <c r="D72" s="49" t="s">
        <v>99</v>
      </c>
      <c r="E72" s="49" t="s">
        <v>100</v>
      </c>
      <c r="F72" s="50" t="s">
        <v>14</v>
      </c>
      <c r="G72" s="50" t="s">
        <v>10</v>
      </c>
      <c r="H72" s="50">
        <f>IFERROR((VLOOKUP((CONCATENATE(F72," ",G72)),[1]Hoja3!$B$9:$C$14,2,FALSE)),"No evaluado")</f>
        <v>0.7</v>
      </c>
      <c r="I72" s="80"/>
      <c r="J72" s="156" t="s">
        <v>100</v>
      </c>
      <c r="K72" s="157"/>
      <c r="L72" s="158"/>
      <c r="M72" s="39"/>
    </row>
    <row r="73" spans="1:14" ht="75" customHeight="1" x14ac:dyDescent="0.2">
      <c r="A73" s="32"/>
      <c r="B73" s="47"/>
      <c r="C73" s="48">
        <v>20.2</v>
      </c>
      <c r="D73" s="49" t="s">
        <v>101</v>
      </c>
      <c r="E73" s="49" t="s">
        <v>244</v>
      </c>
      <c r="F73" s="50" t="s">
        <v>14</v>
      </c>
      <c r="G73" s="50" t="s">
        <v>10</v>
      </c>
      <c r="H73" s="50">
        <f>IFERROR((VLOOKUP((CONCATENATE(F73," ",G73)),[1]Hoja3!$B$9:$C$14,2,FALSE)),"No evaluado")</f>
        <v>0.7</v>
      </c>
      <c r="I73" s="80"/>
      <c r="J73" s="156" t="s">
        <v>102</v>
      </c>
      <c r="K73" s="157"/>
      <c r="L73" s="158"/>
      <c r="M73" s="39"/>
    </row>
    <row r="74" spans="1:14" ht="30" customHeight="1" x14ac:dyDescent="0.2">
      <c r="A74" s="32"/>
      <c r="B74" s="81"/>
      <c r="C74" s="85"/>
      <c r="D74" s="75" t="s">
        <v>191</v>
      </c>
      <c r="E74" s="76"/>
      <c r="F74" s="82"/>
      <c r="G74" s="83"/>
      <c r="H74" s="83"/>
      <c r="I74" s="84"/>
      <c r="J74" s="171"/>
      <c r="K74" s="171"/>
      <c r="L74" s="172"/>
      <c r="M74" s="39"/>
    </row>
    <row r="75" spans="1:14" ht="60" customHeight="1" x14ac:dyDescent="0.2">
      <c r="A75" s="32"/>
      <c r="B75" s="33"/>
      <c r="C75" s="34">
        <v>21</v>
      </c>
      <c r="D75" s="35" t="s">
        <v>103</v>
      </c>
      <c r="E75" s="36" t="s">
        <v>104</v>
      </c>
      <c r="F75" s="37" t="s">
        <v>12</v>
      </c>
      <c r="G75" s="38" t="s">
        <v>10</v>
      </c>
      <c r="H75" s="37">
        <f>IFERROR((VLOOKUP((CONCATENATE(F75," ",G75)),[1]Hoja3!$B$9:$C$14,2,FALSE)),"No evaluado")</f>
        <v>0.3</v>
      </c>
      <c r="I75" s="79">
        <f>IFERROR(H75+(SUM(H76:H77)/COUNT(C76:C77)),"Criterio sin calificar")</f>
        <v>1</v>
      </c>
      <c r="J75" s="170" t="s">
        <v>278</v>
      </c>
      <c r="K75" s="159"/>
      <c r="L75" s="160"/>
      <c r="M75" s="39"/>
    </row>
    <row r="76" spans="1:14" ht="180" customHeight="1" x14ac:dyDescent="0.2">
      <c r="A76" s="32"/>
      <c r="B76" s="33"/>
      <c r="C76" s="40">
        <v>21.1</v>
      </c>
      <c r="D76" s="41" t="s">
        <v>105</v>
      </c>
      <c r="E76" s="41" t="s">
        <v>271</v>
      </c>
      <c r="F76" s="42" t="s">
        <v>14</v>
      </c>
      <c r="G76" s="42" t="s">
        <v>10</v>
      </c>
      <c r="H76" s="42">
        <f>IFERROR((VLOOKUP((CONCATENATE(F76," ",G76)),[1]Hoja3!$B$9:$C$14,2,FALSE)),"No evaluado")</f>
        <v>0.7</v>
      </c>
      <c r="I76" s="80"/>
      <c r="J76" s="161" t="s">
        <v>272</v>
      </c>
      <c r="K76" s="151"/>
      <c r="L76" s="152"/>
      <c r="M76" s="39"/>
    </row>
    <row r="77" spans="1:14" ht="60" customHeight="1" x14ac:dyDescent="0.2">
      <c r="A77" s="32"/>
      <c r="B77" s="33"/>
      <c r="C77" s="40">
        <v>21.2</v>
      </c>
      <c r="D77" s="41" t="s">
        <v>106</v>
      </c>
      <c r="E77" s="41" t="s">
        <v>107</v>
      </c>
      <c r="F77" s="42" t="s">
        <v>14</v>
      </c>
      <c r="G77" s="42" t="s">
        <v>10</v>
      </c>
      <c r="H77" s="42">
        <f>IFERROR((VLOOKUP((CONCATENATE(F77," ",G77)),[1]Hoja3!$B$9:$C$14,2,FALSE)),"No evaluado")</f>
        <v>0.7</v>
      </c>
      <c r="I77" s="80"/>
      <c r="J77" s="150" t="s">
        <v>234</v>
      </c>
      <c r="K77" s="151"/>
      <c r="L77" s="152"/>
      <c r="M77" s="39"/>
    </row>
    <row r="78" spans="1:14" ht="30" customHeight="1" x14ac:dyDescent="0.2">
      <c r="A78" s="32"/>
      <c r="B78" s="81"/>
      <c r="C78" s="85"/>
      <c r="D78" s="75" t="s">
        <v>192</v>
      </c>
      <c r="E78" s="76"/>
      <c r="F78" s="82"/>
      <c r="G78" s="83"/>
      <c r="H78" s="83"/>
      <c r="I78" s="84"/>
      <c r="J78" s="171"/>
      <c r="K78" s="171"/>
      <c r="L78" s="172"/>
      <c r="M78" s="39"/>
    </row>
    <row r="79" spans="1:14" ht="368.25" customHeight="1" x14ac:dyDescent="0.2">
      <c r="A79" s="32"/>
      <c r="B79" s="33"/>
      <c r="C79" s="34">
        <v>22</v>
      </c>
      <c r="D79" s="35" t="s">
        <v>108</v>
      </c>
      <c r="E79" s="36" t="s">
        <v>109</v>
      </c>
      <c r="F79" s="37" t="s">
        <v>12</v>
      </c>
      <c r="G79" s="38" t="s">
        <v>40</v>
      </c>
      <c r="H79" s="37">
        <f>IFERROR((VLOOKUP((CONCATENATE(F79," ",G79)),[1]Hoja3!$B$9:$C$14,2,FALSE)),"No evaluado")</f>
        <v>0.18</v>
      </c>
      <c r="I79" s="79">
        <f>IFERROR(H79+(SUM(H80:H82)/COUNT(C80:C82)),"Criterio sin calificar")</f>
        <v>0.59999999999999987</v>
      </c>
      <c r="J79" s="147" t="s">
        <v>306</v>
      </c>
      <c r="K79" s="159"/>
      <c r="L79" s="160"/>
      <c r="M79" s="39"/>
      <c r="N79" s="45"/>
    </row>
    <row r="80" spans="1:14" ht="60" customHeight="1" x14ac:dyDescent="0.2">
      <c r="A80" s="32"/>
      <c r="B80" s="33"/>
      <c r="C80" s="48">
        <v>22.1</v>
      </c>
      <c r="D80" s="49" t="s">
        <v>110</v>
      </c>
      <c r="E80" s="49" t="s">
        <v>111</v>
      </c>
      <c r="F80" s="50" t="s">
        <v>14</v>
      </c>
      <c r="G80" s="50" t="s">
        <v>10</v>
      </c>
      <c r="H80" s="50">
        <f>IFERROR((VLOOKUP((CONCATENATE(F80," ",G80)),[1]Hoja3!$B$9:$C$14,2,FALSE)),"No evaluado")</f>
        <v>0.7</v>
      </c>
      <c r="I80" s="80"/>
      <c r="J80" s="156" t="s">
        <v>111</v>
      </c>
      <c r="K80" s="157"/>
      <c r="L80" s="158"/>
      <c r="M80" s="39"/>
    </row>
    <row r="81" spans="1:14" ht="152.25" customHeight="1" x14ac:dyDescent="0.2">
      <c r="A81" s="32"/>
      <c r="B81" s="33"/>
      <c r="C81" s="48">
        <v>22.2</v>
      </c>
      <c r="D81" s="49" t="s">
        <v>112</v>
      </c>
      <c r="E81" s="49" t="s">
        <v>235</v>
      </c>
      <c r="F81" s="50" t="s">
        <v>14</v>
      </c>
      <c r="G81" s="50" t="s">
        <v>40</v>
      </c>
      <c r="H81" s="50">
        <f>IFERROR((VLOOKUP((CONCATENATE(F81," ",G81)),[1]Hoja3!$B$9:$C$14,2,FALSE)),"No evaluado")</f>
        <v>0.42</v>
      </c>
      <c r="I81" s="80"/>
      <c r="J81" s="153" t="s">
        <v>342</v>
      </c>
      <c r="K81" s="154"/>
      <c r="L81" s="155"/>
      <c r="M81" s="39"/>
      <c r="N81" s="45"/>
    </row>
    <row r="82" spans="1:14" ht="116.25" customHeight="1" x14ac:dyDescent="0.2">
      <c r="A82" s="46"/>
      <c r="B82" s="47"/>
      <c r="C82" s="48">
        <v>22.3</v>
      </c>
      <c r="D82" s="49" t="s">
        <v>113</v>
      </c>
      <c r="E82" s="49" t="s">
        <v>236</v>
      </c>
      <c r="F82" s="50" t="s">
        <v>14</v>
      </c>
      <c r="G82" s="50" t="s">
        <v>136</v>
      </c>
      <c r="H82" s="50">
        <f>IFERROR((VLOOKUP((CONCATENATE(F82," ",G82)),[1]Hoja3!$B$9:$C$14,2,FALSE)),"No evaluado")</f>
        <v>0.14000000000000001</v>
      </c>
      <c r="I82" s="80"/>
      <c r="J82" s="153" t="s">
        <v>307</v>
      </c>
      <c r="K82" s="154"/>
      <c r="L82" s="155"/>
      <c r="M82" s="39"/>
    </row>
    <row r="83" spans="1:14" ht="60" customHeight="1" x14ac:dyDescent="0.2">
      <c r="A83" s="32"/>
      <c r="B83" s="33"/>
      <c r="C83" s="34">
        <v>23</v>
      </c>
      <c r="D83" s="35" t="s">
        <v>114</v>
      </c>
      <c r="E83" s="36" t="s">
        <v>115</v>
      </c>
      <c r="F83" s="37" t="s">
        <v>12</v>
      </c>
      <c r="G83" s="38" t="s">
        <v>10</v>
      </c>
      <c r="H83" s="37">
        <f>IFERROR((VLOOKUP((CONCATENATE(F83," ",G83)),[1]Hoja3!$B$9:$C$14,2,FALSE)),"No evaluado")</f>
        <v>0.3</v>
      </c>
      <c r="I83" s="79">
        <f>IFERROR(H83+(SUM(H84:H88)/COUNT(C84:C88)),"Criterio sin calificar")</f>
        <v>1</v>
      </c>
      <c r="J83" s="170" t="s">
        <v>273</v>
      </c>
      <c r="K83" s="159"/>
      <c r="L83" s="160"/>
      <c r="M83" s="39"/>
    </row>
    <row r="84" spans="1:14" ht="60" customHeight="1" x14ac:dyDescent="0.2">
      <c r="A84" s="32"/>
      <c r="B84" s="33"/>
      <c r="C84" s="40">
        <v>23.1</v>
      </c>
      <c r="D84" s="41" t="s">
        <v>116</v>
      </c>
      <c r="E84" s="41" t="s">
        <v>117</v>
      </c>
      <c r="F84" s="42" t="s">
        <v>14</v>
      </c>
      <c r="G84" s="42" t="s">
        <v>10</v>
      </c>
      <c r="H84" s="42">
        <f>IFERROR((VLOOKUP((CONCATENATE(F84," ",G84)),[1]Hoja3!$B$9:$C$14,2,FALSE)),"No evaluado")</f>
        <v>0.7</v>
      </c>
      <c r="I84" s="80"/>
      <c r="J84" s="150" t="s">
        <v>274</v>
      </c>
      <c r="K84" s="151"/>
      <c r="L84" s="152"/>
      <c r="M84" s="39"/>
    </row>
    <row r="85" spans="1:14" ht="60" customHeight="1" x14ac:dyDescent="0.2">
      <c r="A85" s="32"/>
      <c r="B85" s="33"/>
      <c r="C85" s="40">
        <v>23.2</v>
      </c>
      <c r="D85" s="41" t="s">
        <v>118</v>
      </c>
      <c r="E85" s="41" t="s">
        <v>119</v>
      </c>
      <c r="F85" s="42" t="s">
        <v>14</v>
      </c>
      <c r="G85" s="42" t="s">
        <v>10</v>
      </c>
      <c r="H85" s="42">
        <f>IFERROR((VLOOKUP((CONCATENATE(F85," ",G85)),[1]Hoja3!$B$9:$C$14,2,FALSE)),"No evaluado")</f>
        <v>0.7</v>
      </c>
      <c r="I85" s="80"/>
      <c r="J85" s="150" t="s">
        <v>205</v>
      </c>
      <c r="K85" s="151"/>
      <c r="L85" s="152"/>
      <c r="M85" s="39"/>
    </row>
    <row r="86" spans="1:14" ht="105" customHeight="1" x14ac:dyDescent="0.2">
      <c r="A86" s="32"/>
      <c r="B86" s="33"/>
      <c r="C86" s="40">
        <v>23.3</v>
      </c>
      <c r="D86" s="41" t="s">
        <v>120</v>
      </c>
      <c r="E86" s="41" t="s">
        <v>121</v>
      </c>
      <c r="F86" s="42" t="s">
        <v>14</v>
      </c>
      <c r="G86" s="42" t="s">
        <v>10</v>
      </c>
      <c r="H86" s="42">
        <f>IFERROR((VLOOKUP((CONCATENATE(F86," ",G86)),[1]Hoja3!$B$9:$C$14,2,FALSE)),"No evaluado")</f>
        <v>0.7</v>
      </c>
      <c r="I86" s="80"/>
      <c r="J86" s="150" t="s">
        <v>122</v>
      </c>
      <c r="K86" s="151"/>
      <c r="L86" s="152"/>
      <c r="M86" s="39"/>
    </row>
    <row r="87" spans="1:14" ht="75" customHeight="1" x14ac:dyDescent="0.2">
      <c r="A87" s="32"/>
      <c r="B87" s="33"/>
      <c r="C87" s="40">
        <v>23.4</v>
      </c>
      <c r="D87" s="41" t="s">
        <v>123</v>
      </c>
      <c r="E87" s="41" t="s">
        <v>281</v>
      </c>
      <c r="F87" s="42" t="s">
        <v>14</v>
      </c>
      <c r="G87" s="42" t="s">
        <v>10</v>
      </c>
      <c r="H87" s="42">
        <f>IFERROR((VLOOKUP((CONCATENATE(F87," ",G87)),[1]Hoja3!$B$9:$C$14,2,FALSE)),"No evaluado")</f>
        <v>0.7</v>
      </c>
      <c r="I87" s="80"/>
      <c r="J87" s="150" t="s">
        <v>282</v>
      </c>
      <c r="K87" s="151"/>
      <c r="L87" s="152"/>
      <c r="M87" s="39"/>
    </row>
    <row r="88" spans="1:14" ht="105" customHeight="1" x14ac:dyDescent="0.2">
      <c r="A88" s="32"/>
      <c r="B88" s="33"/>
      <c r="C88" s="40">
        <v>23.5</v>
      </c>
      <c r="D88" s="41" t="s">
        <v>124</v>
      </c>
      <c r="E88" s="41" t="s">
        <v>237</v>
      </c>
      <c r="F88" s="42" t="s">
        <v>14</v>
      </c>
      <c r="G88" s="42" t="s">
        <v>10</v>
      </c>
      <c r="H88" s="42">
        <f>IFERROR((VLOOKUP((CONCATENATE(F88," ",G88)),[1]Hoja3!$B$9:$C$14,2,FALSE)),"No evaluado")</f>
        <v>0.7</v>
      </c>
      <c r="I88" s="80"/>
      <c r="J88" s="150" t="s">
        <v>283</v>
      </c>
      <c r="K88" s="151"/>
      <c r="L88" s="152"/>
      <c r="M88" s="39"/>
    </row>
    <row r="89" spans="1:14" ht="30" customHeight="1" x14ac:dyDescent="0.2">
      <c r="A89" s="32"/>
      <c r="B89" s="87"/>
      <c r="C89" s="70"/>
      <c r="D89" s="88" t="s">
        <v>193</v>
      </c>
      <c r="E89" s="89"/>
      <c r="F89" s="90"/>
      <c r="G89" s="91"/>
      <c r="H89" s="91"/>
      <c r="I89" s="92"/>
      <c r="J89" s="145"/>
      <c r="K89" s="145"/>
      <c r="L89" s="146"/>
      <c r="M89" s="39"/>
    </row>
    <row r="90" spans="1:14" ht="30" customHeight="1" x14ac:dyDescent="0.2">
      <c r="A90" s="32"/>
      <c r="B90" s="81"/>
      <c r="C90" s="74"/>
      <c r="D90" s="75" t="s">
        <v>125</v>
      </c>
      <c r="E90" s="76"/>
      <c r="F90" s="82"/>
      <c r="G90" s="83"/>
      <c r="H90" s="83"/>
      <c r="I90" s="93"/>
      <c r="J90" s="171"/>
      <c r="K90" s="171"/>
      <c r="L90" s="172"/>
      <c r="M90" s="39"/>
    </row>
    <row r="91" spans="1:14" ht="135" customHeight="1" x14ac:dyDescent="0.2">
      <c r="A91" s="32"/>
      <c r="B91" s="33"/>
      <c r="C91" s="34">
        <v>24</v>
      </c>
      <c r="D91" s="35" t="s">
        <v>126</v>
      </c>
      <c r="E91" s="36" t="s">
        <v>127</v>
      </c>
      <c r="F91" s="37" t="s">
        <v>12</v>
      </c>
      <c r="G91" s="38" t="s">
        <v>10</v>
      </c>
      <c r="H91" s="37">
        <f>IFERROR((VLOOKUP((CONCATENATE(F91," ",G91)),[1]Hoja3!$B$9:$C$14,2,FALSE)),"No evaluado")</f>
        <v>0.3</v>
      </c>
      <c r="I91" s="63">
        <f>IFERROR(H91+(SUM(H92:H95)/COUNT(C92:C95)),"Criterio sin calificar")</f>
        <v>0.92999999999999994</v>
      </c>
      <c r="J91" s="170" t="s">
        <v>295</v>
      </c>
      <c r="K91" s="159"/>
      <c r="L91" s="160"/>
      <c r="M91" s="39"/>
    </row>
    <row r="92" spans="1:14" ht="150" customHeight="1" x14ac:dyDescent="0.2">
      <c r="A92" s="46"/>
      <c r="B92" s="47"/>
      <c r="C92" s="48">
        <v>24.1</v>
      </c>
      <c r="D92" s="49" t="s">
        <v>128</v>
      </c>
      <c r="E92" s="49" t="s">
        <v>129</v>
      </c>
      <c r="F92" s="50" t="s">
        <v>14</v>
      </c>
      <c r="G92" s="50" t="s">
        <v>10</v>
      </c>
      <c r="H92" s="50">
        <f>IFERROR((VLOOKUP((CONCATENATE(F92," ",G92)),[1]Hoja3!$B$9:$C$14,2,FALSE)),"No evaluado")</f>
        <v>0.7</v>
      </c>
      <c r="I92" s="43"/>
      <c r="J92" s="153" t="s">
        <v>279</v>
      </c>
      <c r="K92" s="154"/>
      <c r="L92" s="155"/>
      <c r="M92" s="39"/>
    </row>
    <row r="93" spans="1:14" ht="108.95" customHeight="1" x14ac:dyDescent="0.2">
      <c r="A93" s="32"/>
      <c r="B93" s="33"/>
      <c r="C93" s="48">
        <v>24.2</v>
      </c>
      <c r="D93" s="49" t="s">
        <v>130</v>
      </c>
      <c r="E93" s="49" t="s">
        <v>311</v>
      </c>
      <c r="F93" s="50" t="s">
        <v>14</v>
      </c>
      <c r="G93" s="50" t="s">
        <v>10</v>
      </c>
      <c r="H93" s="50">
        <f>IFERROR((VLOOKUP((CONCATENATE(F93," ",G93)),[1]Hoja3!$B$9:$C$14,2,FALSE)),"No evaluado")</f>
        <v>0.7</v>
      </c>
      <c r="I93" s="43"/>
      <c r="J93" s="156" t="s">
        <v>312</v>
      </c>
      <c r="K93" s="157"/>
      <c r="L93" s="158"/>
      <c r="M93" s="39"/>
    </row>
    <row r="94" spans="1:14" ht="135" customHeight="1" x14ac:dyDescent="0.2">
      <c r="A94" s="32"/>
      <c r="B94" s="33"/>
      <c r="C94" s="48">
        <v>24.3</v>
      </c>
      <c r="D94" s="49" t="s">
        <v>131</v>
      </c>
      <c r="E94" s="49" t="s">
        <v>247</v>
      </c>
      <c r="F94" s="50" t="s">
        <v>14</v>
      </c>
      <c r="G94" s="50" t="s">
        <v>40</v>
      </c>
      <c r="H94" s="50">
        <f>IFERROR((VLOOKUP((CONCATENATE(F94," ",G94)),[1]Hoja3!$B$9:$C$14,2,FALSE)),"No evaluado")</f>
        <v>0.42</v>
      </c>
      <c r="I94" s="43"/>
      <c r="J94" s="153" t="s">
        <v>206</v>
      </c>
      <c r="K94" s="154"/>
      <c r="L94" s="155"/>
      <c r="M94" s="39"/>
    </row>
    <row r="95" spans="1:14" ht="105" customHeight="1" x14ac:dyDescent="0.2">
      <c r="A95" s="32"/>
      <c r="B95" s="33"/>
      <c r="C95" s="48">
        <v>24.4</v>
      </c>
      <c r="D95" s="49" t="s">
        <v>132</v>
      </c>
      <c r="E95" s="49" t="s">
        <v>248</v>
      </c>
      <c r="F95" s="50" t="s">
        <v>14</v>
      </c>
      <c r="G95" s="50" t="s">
        <v>10</v>
      </c>
      <c r="H95" s="50">
        <f>IFERROR((VLOOKUP((CONCATENATE(F95," ",G95)),[1]Hoja3!$B$9:$C$14,2,FALSE)),"No evaluado")</f>
        <v>0.7</v>
      </c>
      <c r="I95" s="43"/>
      <c r="J95" s="156" t="s">
        <v>249</v>
      </c>
      <c r="K95" s="154"/>
      <c r="L95" s="155"/>
      <c r="M95" s="39"/>
    </row>
    <row r="96" spans="1:14" ht="230.25" customHeight="1" x14ac:dyDescent="0.2">
      <c r="A96" s="32"/>
      <c r="B96" s="33"/>
      <c r="C96" s="34">
        <v>25</v>
      </c>
      <c r="D96" s="35" t="s">
        <v>133</v>
      </c>
      <c r="E96" s="36" t="s">
        <v>298</v>
      </c>
      <c r="F96" s="37" t="s">
        <v>12</v>
      </c>
      <c r="G96" s="38" t="s">
        <v>40</v>
      </c>
      <c r="H96" s="37">
        <f>IFERROR((VLOOKUP((CONCATENATE(F96," ",G96)),[1]Hoja3!$B$9:$C$14,2,FALSE)),"No evaluado")</f>
        <v>0.18</v>
      </c>
      <c r="I96" s="63">
        <f>IFERROR(H96+(SUM(H97)/COUNT(C97)),"Criterio sin calificar")</f>
        <v>0.6</v>
      </c>
      <c r="J96" s="147" t="s">
        <v>301</v>
      </c>
      <c r="K96" s="159"/>
      <c r="L96" s="160"/>
      <c r="M96" s="39"/>
    </row>
    <row r="97" spans="1:14" ht="409.6" customHeight="1" x14ac:dyDescent="0.2">
      <c r="A97" s="32"/>
      <c r="B97" s="33"/>
      <c r="C97" s="48">
        <v>25.1</v>
      </c>
      <c r="D97" s="49" t="s">
        <v>134</v>
      </c>
      <c r="E97" s="49" t="s">
        <v>313</v>
      </c>
      <c r="F97" s="50" t="s">
        <v>14</v>
      </c>
      <c r="G97" s="50" t="s">
        <v>40</v>
      </c>
      <c r="H97" s="50">
        <f>IFERROR((VLOOKUP((CONCATENATE(F97," ",G97)),[1]Hoja3!$B$9:$C$14,2,FALSE)),"No evaluado")</f>
        <v>0.42</v>
      </c>
      <c r="I97" s="43"/>
      <c r="J97" s="161" t="s">
        <v>343</v>
      </c>
      <c r="K97" s="151"/>
      <c r="L97" s="152"/>
      <c r="M97" s="39"/>
      <c r="N97" s="45"/>
    </row>
    <row r="98" spans="1:14" ht="354.75" customHeight="1" x14ac:dyDescent="0.2">
      <c r="A98" s="32"/>
      <c r="B98" s="33"/>
      <c r="C98" s="34">
        <v>26</v>
      </c>
      <c r="D98" s="35" t="s">
        <v>135</v>
      </c>
      <c r="E98" s="36" t="s">
        <v>348</v>
      </c>
      <c r="F98" s="37" t="s">
        <v>12</v>
      </c>
      <c r="G98" s="38" t="s">
        <v>136</v>
      </c>
      <c r="H98" s="37">
        <f>IFERROR((VLOOKUP((CONCATENATE(F98," ",G98)),[1]Hoja3!$B$9:$C$14,2,FALSE)),"No evaluado")</f>
        <v>0.06</v>
      </c>
      <c r="I98" s="63">
        <f>IFERROR(H98+(SUM(H99:H100)/COUNT(C99:C100)),"Criterio sin calificar")</f>
        <v>0.2</v>
      </c>
      <c r="J98" s="162" t="s">
        <v>344</v>
      </c>
      <c r="K98" s="163"/>
      <c r="L98" s="164"/>
      <c r="M98" s="39"/>
      <c r="N98" s="94"/>
    </row>
    <row r="99" spans="1:14" ht="54.6" customHeight="1" x14ac:dyDescent="0.2">
      <c r="A99" s="46"/>
      <c r="B99" s="47"/>
      <c r="C99" s="48">
        <v>26.1</v>
      </c>
      <c r="D99" s="49" t="s">
        <v>137</v>
      </c>
      <c r="E99" s="49" t="s">
        <v>138</v>
      </c>
      <c r="F99" s="50" t="s">
        <v>14</v>
      </c>
      <c r="G99" s="50" t="s">
        <v>136</v>
      </c>
      <c r="H99" s="50">
        <f>IFERROR((VLOOKUP((CONCATENATE(F99," ",G99)),[1]Hoja3!$B$9:$C$14,2,FALSE)),"No evaluado")</f>
        <v>0.14000000000000001</v>
      </c>
      <c r="I99" s="43"/>
      <c r="J99" s="165" t="s">
        <v>207</v>
      </c>
      <c r="K99" s="166"/>
      <c r="L99" s="167"/>
      <c r="M99" s="39"/>
    </row>
    <row r="100" spans="1:14" ht="120" customHeight="1" x14ac:dyDescent="0.2">
      <c r="A100" s="46"/>
      <c r="B100" s="47"/>
      <c r="C100" s="48">
        <v>26.2</v>
      </c>
      <c r="D100" s="49" t="s">
        <v>139</v>
      </c>
      <c r="E100" s="49" t="s">
        <v>140</v>
      </c>
      <c r="F100" s="50" t="s">
        <v>14</v>
      </c>
      <c r="G100" s="50" t="s">
        <v>136</v>
      </c>
      <c r="H100" s="50">
        <f>IFERROR((VLOOKUP((CONCATENATE(F100," ",G100)),[1]Hoja3!$B$9:$C$14,2,FALSE)),"No evaluado")</f>
        <v>0.14000000000000001</v>
      </c>
      <c r="I100" s="43"/>
      <c r="J100" s="165" t="s">
        <v>207</v>
      </c>
      <c r="K100" s="166"/>
      <c r="L100" s="167"/>
      <c r="M100" s="39"/>
    </row>
    <row r="101" spans="1:14" ht="393.75" customHeight="1" x14ac:dyDescent="0.2">
      <c r="A101" s="32"/>
      <c r="B101" s="33"/>
      <c r="C101" s="34">
        <v>27</v>
      </c>
      <c r="D101" s="35" t="s">
        <v>141</v>
      </c>
      <c r="E101" s="36" t="s">
        <v>314</v>
      </c>
      <c r="F101" s="37" t="s">
        <v>12</v>
      </c>
      <c r="G101" s="38" t="s">
        <v>40</v>
      </c>
      <c r="H101" s="37">
        <f>IFERROR((VLOOKUP((CONCATENATE(F101," ",G101)),[1]Hoja3!$B$9:$C$14,2,FALSE)),"No evaluado")</f>
        <v>0.18</v>
      </c>
      <c r="I101" s="63">
        <f>IFERROR(H101+(SUM(H102:H106)/COUNT(C102:C106)),"Criterio sin calificar")</f>
        <v>0.54400000000000004</v>
      </c>
      <c r="J101" s="147" t="s">
        <v>345</v>
      </c>
      <c r="K101" s="159"/>
      <c r="L101" s="160"/>
      <c r="M101" s="39"/>
    </row>
    <row r="102" spans="1:14" ht="195" customHeight="1" x14ac:dyDescent="0.2">
      <c r="A102" s="32"/>
      <c r="B102" s="33"/>
      <c r="C102" s="48">
        <v>27.1</v>
      </c>
      <c r="D102" s="49" t="s">
        <v>142</v>
      </c>
      <c r="E102" s="41" t="s">
        <v>315</v>
      </c>
      <c r="F102" s="50" t="s">
        <v>14</v>
      </c>
      <c r="G102" s="50" t="s">
        <v>40</v>
      </c>
      <c r="H102" s="50">
        <f>IFERROR((VLOOKUP((CONCATENATE(F102," ",G102)),[1]Hoja3!$B$9:$C$14,2,FALSE)),"No evaluado")</f>
        <v>0.42</v>
      </c>
      <c r="I102" s="43"/>
      <c r="J102" s="153" t="s">
        <v>296</v>
      </c>
      <c r="K102" s="154"/>
      <c r="L102" s="155"/>
      <c r="M102" s="39"/>
    </row>
    <row r="103" spans="1:14" ht="255.75" customHeight="1" x14ac:dyDescent="0.2">
      <c r="A103" s="46"/>
      <c r="B103" s="47"/>
      <c r="C103" s="48">
        <v>27.2</v>
      </c>
      <c r="D103" s="49" t="s">
        <v>143</v>
      </c>
      <c r="E103" s="49" t="s">
        <v>280</v>
      </c>
      <c r="F103" s="50" t="s">
        <v>14</v>
      </c>
      <c r="G103" s="50" t="s">
        <v>136</v>
      </c>
      <c r="H103" s="50">
        <f>IFERROR((VLOOKUP((CONCATENATE(F103," ",G103)),[1]Hoja3!$B$9:$C$14,2,FALSE)),"No evaluado")</f>
        <v>0.14000000000000001</v>
      </c>
      <c r="I103" s="43"/>
      <c r="J103" s="156" t="s">
        <v>303</v>
      </c>
      <c r="K103" s="157"/>
      <c r="L103" s="158"/>
      <c r="M103" s="39"/>
    </row>
    <row r="104" spans="1:14" ht="180" customHeight="1" x14ac:dyDescent="0.2">
      <c r="A104" s="32"/>
      <c r="B104" s="33"/>
      <c r="C104" s="48">
        <v>27.3</v>
      </c>
      <c r="D104" s="49" t="s">
        <v>144</v>
      </c>
      <c r="E104" s="49" t="s">
        <v>145</v>
      </c>
      <c r="F104" s="50" t="s">
        <v>14</v>
      </c>
      <c r="G104" s="50" t="s">
        <v>40</v>
      </c>
      <c r="H104" s="50">
        <f>IFERROR((VLOOKUP((CONCATENATE(F104," ",G104)),[1]Hoja3!$B$9:$C$14,2,FALSE)),"No evaluado")</f>
        <v>0.42</v>
      </c>
      <c r="I104" s="43"/>
      <c r="J104" s="156" t="s">
        <v>304</v>
      </c>
      <c r="K104" s="157"/>
      <c r="L104" s="158"/>
      <c r="M104" s="39"/>
    </row>
    <row r="105" spans="1:14" ht="177" customHeight="1" x14ac:dyDescent="0.2">
      <c r="A105" s="46"/>
      <c r="B105" s="47"/>
      <c r="C105" s="48">
        <v>27.4</v>
      </c>
      <c r="D105" s="49" t="s">
        <v>146</v>
      </c>
      <c r="E105" s="49" t="s">
        <v>147</v>
      </c>
      <c r="F105" s="50" t="s">
        <v>14</v>
      </c>
      <c r="G105" s="50" t="s">
        <v>40</v>
      </c>
      <c r="H105" s="50">
        <f>IFERROR((VLOOKUP((CONCATENATE(F105," ",G105)),[1]Hoja3!$B$9:$C$14,2,FALSE)),"No evaluado")</f>
        <v>0.42</v>
      </c>
      <c r="I105" s="43"/>
      <c r="J105" s="156" t="s">
        <v>346</v>
      </c>
      <c r="K105" s="157"/>
      <c r="L105" s="158"/>
      <c r="M105" s="39"/>
    </row>
    <row r="106" spans="1:14" ht="105" customHeight="1" x14ac:dyDescent="0.2">
      <c r="A106" s="46"/>
      <c r="B106" s="47"/>
      <c r="C106" s="48">
        <v>27.5</v>
      </c>
      <c r="D106" s="49" t="s">
        <v>148</v>
      </c>
      <c r="E106" s="49" t="s">
        <v>149</v>
      </c>
      <c r="F106" s="50" t="s">
        <v>14</v>
      </c>
      <c r="G106" s="50" t="s">
        <v>40</v>
      </c>
      <c r="H106" s="50">
        <f>IFERROR((VLOOKUP((CONCATENATE(F106," ",G106)),[1]Hoja3!$B$9:$C$14,2,FALSE)),"No evaluado")</f>
        <v>0.42</v>
      </c>
      <c r="I106" s="43"/>
      <c r="J106" s="156" t="s">
        <v>305</v>
      </c>
      <c r="K106" s="157"/>
      <c r="L106" s="158"/>
      <c r="M106" s="39"/>
      <c r="N106" s="45"/>
    </row>
    <row r="107" spans="1:14" ht="30" customHeight="1" x14ac:dyDescent="0.2">
      <c r="A107" s="32"/>
      <c r="B107" s="87"/>
      <c r="C107" s="70"/>
      <c r="D107" s="188" t="s">
        <v>150</v>
      </c>
      <c r="E107" s="188"/>
      <c r="F107" s="90"/>
      <c r="G107" s="91"/>
      <c r="H107" s="91"/>
      <c r="I107" s="92"/>
      <c r="J107" s="145"/>
      <c r="K107" s="145"/>
      <c r="L107" s="146"/>
      <c r="M107" s="39"/>
    </row>
    <row r="108" spans="1:14" ht="152.25" customHeight="1" x14ac:dyDescent="0.2">
      <c r="A108" s="32"/>
      <c r="B108" s="33"/>
      <c r="C108" s="34">
        <v>28</v>
      </c>
      <c r="D108" s="35" t="s">
        <v>151</v>
      </c>
      <c r="E108" s="36" t="s">
        <v>238</v>
      </c>
      <c r="F108" s="37" t="s">
        <v>12</v>
      </c>
      <c r="G108" s="38" t="s">
        <v>136</v>
      </c>
      <c r="H108" s="37">
        <f>IFERROR((VLOOKUP((CONCATENATE(F108," ",G108)),[1]Hoja3!$B$9:$C$14,2,FALSE)),"No evaluado")</f>
        <v>0.06</v>
      </c>
      <c r="I108" s="63">
        <f>IFERROR(H108+(SUM(H109:H110)/COUNT(C109:C110)),"Criterio sin calificar")</f>
        <v>0.2</v>
      </c>
      <c r="J108" s="147" t="s">
        <v>211</v>
      </c>
      <c r="K108" s="148"/>
      <c r="L108" s="149"/>
      <c r="M108" s="39"/>
    </row>
    <row r="109" spans="1:14" ht="90" customHeight="1" x14ac:dyDescent="0.2">
      <c r="A109" s="32"/>
      <c r="B109" s="33"/>
      <c r="C109" s="40">
        <v>28.1</v>
      </c>
      <c r="D109" s="41" t="s">
        <v>152</v>
      </c>
      <c r="E109" s="41" t="s">
        <v>153</v>
      </c>
      <c r="F109" s="42" t="s">
        <v>14</v>
      </c>
      <c r="G109" s="42" t="s">
        <v>136</v>
      </c>
      <c r="H109" s="42">
        <f>IFERROR((VLOOKUP((CONCATENATE(F109," ",G109)),[1]Hoja3!$B$9:$C$14,2,FALSE)),"No evaluado")</f>
        <v>0.14000000000000001</v>
      </c>
      <c r="I109" s="43"/>
      <c r="J109" s="150" t="s">
        <v>284</v>
      </c>
      <c r="K109" s="151"/>
      <c r="L109" s="152"/>
      <c r="M109" s="39"/>
    </row>
    <row r="110" spans="1:14" ht="120" customHeight="1" x14ac:dyDescent="0.2">
      <c r="A110" s="32"/>
      <c r="B110" s="33"/>
      <c r="C110" s="40">
        <v>28.2</v>
      </c>
      <c r="D110" s="41" t="s">
        <v>154</v>
      </c>
      <c r="E110" s="41" t="s">
        <v>155</v>
      </c>
      <c r="F110" s="42" t="s">
        <v>14</v>
      </c>
      <c r="G110" s="42" t="s">
        <v>136</v>
      </c>
      <c r="H110" s="42">
        <f>IFERROR((VLOOKUP((CONCATENATE(F110," ",G110)),[1]Hoja3!$B$9:$C$14,2,FALSE)),"No evaluado")</f>
        <v>0.14000000000000001</v>
      </c>
      <c r="I110" s="43"/>
      <c r="J110" s="150" t="s">
        <v>285</v>
      </c>
      <c r="K110" s="151"/>
      <c r="L110" s="152"/>
      <c r="M110" s="39"/>
    </row>
    <row r="111" spans="1:14" ht="30" customHeight="1" x14ac:dyDescent="0.2">
      <c r="A111" s="32"/>
      <c r="B111" s="87"/>
      <c r="C111" s="95"/>
      <c r="D111" s="30" t="s">
        <v>156</v>
      </c>
      <c r="E111" s="71"/>
      <c r="F111" s="90"/>
      <c r="G111" s="91"/>
      <c r="H111" s="91"/>
      <c r="I111" s="92"/>
      <c r="J111" s="145"/>
      <c r="K111" s="145"/>
      <c r="L111" s="146"/>
      <c r="M111" s="39"/>
    </row>
    <row r="112" spans="1:14" ht="210" customHeight="1" x14ac:dyDescent="0.2">
      <c r="A112" s="46"/>
      <c r="B112" s="47"/>
      <c r="C112" s="34">
        <v>29</v>
      </c>
      <c r="D112" s="35" t="s">
        <v>157</v>
      </c>
      <c r="E112" s="36" t="s">
        <v>286</v>
      </c>
      <c r="F112" s="37" t="s">
        <v>12</v>
      </c>
      <c r="G112" s="38" t="s">
        <v>10</v>
      </c>
      <c r="H112" s="37">
        <f>IFERROR((VLOOKUP((CONCATENATE(F112," ",G112)),[1]Hoja3!$B$9:$C$14,2,FALSE)),"No evaluado")</f>
        <v>0.3</v>
      </c>
      <c r="I112" s="63">
        <f>IFERROR(H112+(SUM(H113)/COUNT(C113)),"Criterio sin calificar")</f>
        <v>1</v>
      </c>
      <c r="J112" s="147" t="s">
        <v>287</v>
      </c>
      <c r="K112" s="159"/>
      <c r="L112" s="160"/>
      <c r="M112" s="39"/>
    </row>
    <row r="113" spans="1:13" ht="138.75" customHeight="1" x14ac:dyDescent="0.2">
      <c r="A113" s="46"/>
      <c r="B113" s="47"/>
      <c r="C113" s="48">
        <v>29.1</v>
      </c>
      <c r="D113" s="49" t="s">
        <v>158</v>
      </c>
      <c r="E113" s="49" t="s">
        <v>288</v>
      </c>
      <c r="F113" s="50" t="s">
        <v>14</v>
      </c>
      <c r="G113" s="50" t="s">
        <v>10</v>
      </c>
      <c r="H113" s="50">
        <f>IFERROR((VLOOKUP((CONCATENATE(F113," ",G113)),[1]Hoja3!$B$9:$C$14,2,FALSE)),"No evaluado")</f>
        <v>0.7</v>
      </c>
      <c r="I113" s="43"/>
      <c r="J113" s="153" t="s">
        <v>289</v>
      </c>
      <c r="K113" s="154"/>
      <c r="L113" s="155"/>
      <c r="M113" s="39"/>
    </row>
    <row r="114" spans="1:13" ht="75" customHeight="1" x14ac:dyDescent="0.2">
      <c r="A114" s="46"/>
      <c r="B114" s="47"/>
      <c r="C114" s="34">
        <v>30</v>
      </c>
      <c r="D114" s="35" t="s">
        <v>159</v>
      </c>
      <c r="E114" s="36" t="s">
        <v>160</v>
      </c>
      <c r="F114" s="37" t="s">
        <v>12</v>
      </c>
      <c r="G114" s="38" t="s">
        <v>10</v>
      </c>
      <c r="H114" s="37">
        <f>IFERROR((VLOOKUP((CONCATENATE(F114," ",G114)),[1]Hoja3!$B$9:$C$14,2,FALSE)),"No evaluado")</f>
        <v>0.3</v>
      </c>
      <c r="I114" s="63">
        <f>IFERROR(H114+(SUM(H115:H118)/COUNT(C115:C118)),"Criterio sin calificar")</f>
        <v>0.85999999999999988</v>
      </c>
      <c r="J114" s="170" t="s">
        <v>246</v>
      </c>
      <c r="K114" s="159"/>
      <c r="L114" s="160"/>
      <c r="M114" s="39"/>
    </row>
    <row r="115" spans="1:13" ht="180" customHeight="1" x14ac:dyDescent="0.2">
      <c r="A115" s="32"/>
      <c r="B115" s="33"/>
      <c r="C115" s="48">
        <v>30.1</v>
      </c>
      <c r="D115" s="49" t="s">
        <v>161</v>
      </c>
      <c r="E115" s="49" t="s">
        <v>250</v>
      </c>
      <c r="F115" s="50" t="s">
        <v>14</v>
      </c>
      <c r="G115" s="50" t="s">
        <v>10</v>
      </c>
      <c r="H115" s="50">
        <f>IFERROR((VLOOKUP((CONCATENATE(F115," ",G115)),[1]Hoja3!$B$9:$C$14,2,FALSE)),"No evaluado")</f>
        <v>0.7</v>
      </c>
      <c r="I115" s="43"/>
      <c r="J115" s="153" t="s">
        <v>162</v>
      </c>
      <c r="K115" s="154"/>
      <c r="L115" s="155"/>
      <c r="M115" s="39"/>
    </row>
    <row r="116" spans="1:13" ht="135" customHeight="1" x14ac:dyDescent="0.2">
      <c r="A116" s="46"/>
      <c r="B116" s="47"/>
      <c r="C116" s="48">
        <v>30.2</v>
      </c>
      <c r="D116" s="49" t="s">
        <v>163</v>
      </c>
      <c r="E116" s="49" t="s">
        <v>316</v>
      </c>
      <c r="F116" s="50" t="s">
        <v>14</v>
      </c>
      <c r="G116" s="50" t="s">
        <v>10</v>
      </c>
      <c r="H116" s="50">
        <f>IFERROR((VLOOKUP((CONCATENATE(F116," ",G116)),[1]Hoja3!$B$9:$C$14,2,FALSE)),"No evaluado")</f>
        <v>0.7</v>
      </c>
      <c r="I116" s="43"/>
      <c r="J116" s="153" t="s">
        <v>212</v>
      </c>
      <c r="K116" s="154"/>
      <c r="L116" s="155"/>
      <c r="M116" s="39"/>
    </row>
    <row r="117" spans="1:13" ht="135" customHeight="1" x14ac:dyDescent="0.2">
      <c r="A117" s="46"/>
      <c r="B117" s="47"/>
      <c r="C117" s="48">
        <v>30.3</v>
      </c>
      <c r="D117" s="49" t="s">
        <v>164</v>
      </c>
      <c r="E117" s="49" t="s">
        <v>165</v>
      </c>
      <c r="F117" s="50" t="s">
        <v>14</v>
      </c>
      <c r="G117" s="50" t="s">
        <v>40</v>
      </c>
      <c r="H117" s="50">
        <f>IFERROR((VLOOKUP((CONCATENATE(F117," ",G117)),[1]Hoja3!$B$9:$C$14,2,FALSE)),"No evaluado")</f>
        <v>0.42</v>
      </c>
      <c r="I117" s="43"/>
      <c r="J117" s="156" t="s">
        <v>297</v>
      </c>
      <c r="K117" s="154"/>
      <c r="L117" s="155"/>
      <c r="M117" s="39"/>
    </row>
    <row r="118" spans="1:13" ht="135" customHeight="1" x14ac:dyDescent="0.2">
      <c r="A118" s="46"/>
      <c r="B118" s="47"/>
      <c r="C118" s="48">
        <v>30.4</v>
      </c>
      <c r="D118" s="49" t="s">
        <v>166</v>
      </c>
      <c r="E118" s="49" t="s">
        <v>251</v>
      </c>
      <c r="F118" s="50" t="s">
        <v>14</v>
      </c>
      <c r="G118" s="50" t="s">
        <v>40</v>
      </c>
      <c r="H118" s="50">
        <f>IFERROR((VLOOKUP((CONCATENATE(F118," ",G118)),[1]Hoja3!$B$9:$C$14,2,FALSE)),"No evaluado")</f>
        <v>0.42</v>
      </c>
      <c r="I118" s="43"/>
      <c r="J118" s="153" t="s">
        <v>347</v>
      </c>
      <c r="K118" s="154"/>
      <c r="L118" s="155"/>
      <c r="M118" s="39"/>
    </row>
    <row r="119" spans="1:13" ht="90" customHeight="1" x14ac:dyDescent="0.2">
      <c r="A119" s="32"/>
      <c r="B119" s="33"/>
      <c r="C119" s="34">
        <v>31</v>
      </c>
      <c r="D119" s="35" t="s">
        <v>167</v>
      </c>
      <c r="E119" s="36" t="s">
        <v>290</v>
      </c>
      <c r="F119" s="37" t="s">
        <v>12</v>
      </c>
      <c r="G119" s="38" t="s">
        <v>10</v>
      </c>
      <c r="H119" s="37">
        <f>IFERROR((VLOOKUP((CONCATENATE(F119," ",G119)),[1]Hoja3!$B$9:$C$14,2,FALSE)),"No evaluado")</f>
        <v>0.3</v>
      </c>
      <c r="I119" s="63">
        <f>IFERROR(H119+(SUM(H120)/COUNT(C120)),"Criterio sin calificar")</f>
        <v>1</v>
      </c>
      <c r="J119" s="147" t="s">
        <v>291</v>
      </c>
      <c r="K119" s="148"/>
      <c r="L119" s="149"/>
      <c r="M119" s="51"/>
    </row>
    <row r="120" spans="1:13" ht="75" customHeight="1" x14ac:dyDescent="0.2">
      <c r="A120" s="32"/>
      <c r="B120" s="33"/>
      <c r="C120" s="48">
        <v>31.1</v>
      </c>
      <c r="D120" s="49" t="s">
        <v>168</v>
      </c>
      <c r="E120" s="49" t="s">
        <v>169</v>
      </c>
      <c r="F120" s="50" t="s">
        <v>14</v>
      </c>
      <c r="G120" s="50" t="s">
        <v>10</v>
      </c>
      <c r="H120" s="50">
        <f>IFERROR((VLOOKUP((CONCATENATE(F120," ",G120)),[1]Hoja3!$B$9:$C$14,2,FALSE)),"No evaluado")</f>
        <v>0.7</v>
      </c>
      <c r="I120" s="43"/>
      <c r="J120" s="156" t="s">
        <v>169</v>
      </c>
      <c r="K120" s="157"/>
      <c r="L120" s="158"/>
      <c r="M120" s="39"/>
    </row>
    <row r="121" spans="1:13" ht="249" customHeight="1" x14ac:dyDescent="0.2">
      <c r="A121" s="32"/>
      <c r="B121" s="33"/>
      <c r="C121" s="34">
        <v>32</v>
      </c>
      <c r="D121" s="35" t="s">
        <v>170</v>
      </c>
      <c r="E121" s="36" t="s">
        <v>292</v>
      </c>
      <c r="F121" s="37" t="s">
        <v>12</v>
      </c>
      <c r="G121" s="38" t="s">
        <v>40</v>
      </c>
      <c r="H121" s="37">
        <f>IFERROR((VLOOKUP((CONCATENATE(F121," ",G121)),[1]Hoja3!$B$9:$C$14,2,FALSE)),"No evaluado")</f>
        <v>0.18</v>
      </c>
      <c r="I121" s="63">
        <f>IFERROR(H121+(SUM(H122:H123)/COUNT(C122:C123)),"Criterio sin calificar")</f>
        <v>0.74</v>
      </c>
      <c r="J121" s="147" t="s">
        <v>293</v>
      </c>
      <c r="K121" s="159"/>
      <c r="L121" s="160"/>
      <c r="M121" s="39"/>
    </row>
    <row r="122" spans="1:13" ht="30" x14ac:dyDescent="0.2">
      <c r="A122" s="32"/>
      <c r="B122" s="33"/>
      <c r="C122" s="48">
        <v>32.1</v>
      </c>
      <c r="D122" s="49" t="s">
        <v>171</v>
      </c>
      <c r="E122" s="49" t="s">
        <v>294</v>
      </c>
      <c r="F122" s="50" t="s">
        <v>14</v>
      </c>
      <c r="G122" s="50" t="s">
        <v>10</v>
      </c>
      <c r="H122" s="50">
        <f>IFERROR((VLOOKUP((CONCATENATE(F122," ",G122)),[1]Hoja3!$B$9:$C$14,2,FALSE)),"No evaluado")</f>
        <v>0.7</v>
      </c>
      <c r="I122" s="43"/>
      <c r="J122" s="143" t="s">
        <v>172</v>
      </c>
      <c r="K122" s="143"/>
      <c r="L122" s="144"/>
      <c r="M122" s="39"/>
    </row>
    <row r="123" spans="1:13" ht="123" customHeight="1" thickBot="1" x14ac:dyDescent="0.25">
      <c r="A123" s="32"/>
      <c r="B123" s="33"/>
      <c r="C123" s="119">
        <v>32.200000000000003</v>
      </c>
      <c r="D123" s="116" t="s">
        <v>173</v>
      </c>
      <c r="E123" s="116" t="s">
        <v>245</v>
      </c>
      <c r="F123" s="117" t="s">
        <v>14</v>
      </c>
      <c r="G123" s="117" t="s">
        <v>40</v>
      </c>
      <c r="H123" s="117">
        <f>IFERROR((VLOOKUP((CONCATENATE(F123," ",G123)),[1]Hoja3!$B$9:$C$14,2,FALSE)),"No evaluado")</f>
        <v>0.42</v>
      </c>
      <c r="I123" s="118"/>
      <c r="J123" s="168" t="s">
        <v>309</v>
      </c>
      <c r="K123" s="168"/>
      <c r="L123" s="169"/>
      <c r="M123" s="39"/>
    </row>
    <row r="124" spans="1:13" ht="30.6" customHeight="1" thickBot="1" x14ac:dyDescent="0.25">
      <c r="B124" s="33"/>
      <c r="C124" s="185" t="s">
        <v>194</v>
      </c>
      <c r="D124" s="186"/>
      <c r="E124" s="186"/>
      <c r="F124" s="186"/>
      <c r="G124" s="186"/>
      <c r="H124" s="187"/>
      <c r="I124" s="96">
        <f>SUM(I7:I123)</f>
        <v>28.393999999999998</v>
      </c>
      <c r="M124" s="39"/>
    </row>
    <row r="125" spans="1:13" x14ac:dyDescent="0.2">
      <c r="B125" s="33"/>
      <c r="H125" s="97"/>
      <c r="M125" s="39"/>
    </row>
    <row r="126" spans="1:13" ht="15.75" thickBot="1" x14ac:dyDescent="0.25">
      <c r="B126" s="98"/>
      <c r="C126" s="99"/>
      <c r="D126" s="100"/>
      <c r="E126" s="100"/>
      <c r="F126" s="101"/>
      <c r="G126" s="101"/>
      <c r="H126" s="101"/>
      <c r="I126" s="101"/>
      <c r="J126" s="100"/>
      <c r="K126" s="100"/>
      <c r="L126" s="100"/>
      <c r="M126" s="102"/>
    </row>
    <row r="127" spans="1:13" ht="15.75" thickTop="1" x14ac:dyDescent="0.2"/>
    <row r="128" spans="1:13" ht="15.75" thickBot="1" x14ac:dyDescent="0.25"/>
    <row r="129" spans="4:8" ht="19.5" customHeight="1" thickBot="1" x14ac:dyDescent="0.25">
      <c r="D129" s="183" t="s">
        <v>186</v>
      </c>
      <c r="E129" s="184"/>
      <c r="G129" s="181" t="s">
        <v>174</v>
      </c>
      <c r="H129" s="182"/>
    </row>
    <row r="130" spans="4:8" ht="19.5" customHeight="1" x14ac:dyDescent="0.2">
      <c r="D130" s="103" t="s">
        <v>182</v>
      </c>
      <c r="E130" s="104">
        <v>5</v>
      </c>
      <c r="G130" s="105" t="s">
        <v>196</v>
      </c>
      <c r="H130" s="106" t="s">
        <v>175</v>
      </c>
    </row>
    <row r="131" spans="4:8" ht="19.5" customHeight="1" x14ac:dyDescent="0.2">
      <c r="D131" s="107" t="s">
        <v>183</v>
      </c>
      <c r="E131" s="42">
        <v>32</v>
      </c>
      <c r="G131" s="108" t="s">
        <v>176</v>
      </c>
      <c r="H131" s="109" t="s">
        <v>177</v>
      </c>
    </row>
    <row r="132" spans="4:8" ht="19.5" customHeight="1" x14ac:dyDescent="0.2">
      <c r="D132" s="107" t="s">
        <v>184</v>
      </c>
      <c r="E132" s="122">
        <f>+I124</f>
        <v>28.393999999999998</v>
      </c>
      <c r="G132" s="108" t="s">
        <v>178</v>
      </c>
      <c r="H132" s="110" t="s">
        <v>179</v>
      </c>
    </row>
    <row r="133" spans="4:8" ht="19.5" customHeight="1" thickBot="1" x14ac:dyDescent="0.25">
      <c r="D133" s="107" t="s">
        <v>185</v>
      </c>
      <c r="E133" s="111">
        <f>(E132/E131)*5</f>
        <v>4.4365625</v>
      </c>
      <c r="G133" s="112" t="s">
        <v>180</v>
      </c>
      <c r="H133" s="113" t="s">
        <v>181</v>
      </c>
    </row>
    <row r="134" spans="4:8" ht="19.5" customHeight="1" x14ac:dyDescent="0.2">
      <c r="D134" s="114" t="s">
        <v>5</v>
      </c>
      <c r="E134" s="115" t="s">
        <v>181</v>
      </c>
    </row>
  </sheetData>
  <autoFilter ref="A4:L123" xr:uid="{00000000-0001-0000-0100-000000000000}">
    <filterColumn colId="9" showButton="0"/>
    <filterColumn colId="10" showButton="0"/>
  </autoFilter>
  <mergeCells count="128">
    <mergeCell ref="C3:L3"/>
    <mergeCell ref="G129:H129"/>
    <mergeCell ref="D129:E129"/>
    <mergeCell ref="C124:H124"/>
    <mergeCell ref="D107:E107"/>
    <mergeCell ref="J9:L9"/>
    <mergeCell ref="J10:L10"/>
    <mergeCell ref="J11:L11"/>
    <mergeCell ref="J12:L12"/>
    <mergeCell ref="J13:L13"/>
    <mergeCell ref="J14:L14"/>
    <mergeCell ref="J4:L4"/>
    <mergeCell ref="J5:L5"/>
    <mergeCell ref="J6:L6"/>
    <mergeCell ref="J7:L7"/>
    <mergeCell ref="J8:L8"/>
    <mergeCell ref="J22:L22"/>
    <mergeCell ref="J23:L23"/>
    <mergeCell ref="J24:L24"/>
    <mergeCell ref="J25:L25"/>
    <mergeCell ref="J26:L26"/>
    <mergeCell ref="J27:L27"/>
    <mergeCell ref="J17:L17"/>
    <mergeCell ref="J48:L48"/>
    <mergeCell ref="J49:L49"/>
    <mergeCell ref="J18:L18"/>
    <mergeCell ref="J19:L19"/>
    <mergeCell ref="J20:L20"/>
    <mergeCell ref="J21:L21"/>
    <mergeCell ref="J34:L34"/>
    <mergeCell ref="J35:L35"/>
    <mergeCell ref="J36:L36"/>
    <mergeCell ref="J37:L37"/>
    <mergeCell ref="J38:L38"/>
    <mergeCell ref="J40:L40"/>
    <mergeCell ref="J41:L41"/>
    <mergeCell ref="J45:L45"/>
    <mergeCell ref="J46:L46"/>
    <mergeCell ref="J47:L47"/>
    <mergeCell ref="J39:L39"/>
    <mergeCell ref="J28:L28"/>
    <mergeCell ref="J29:L29"/>
    <mergeCell ref="J30:L30"/>
    <mergeCell ref="J31:L31"/>
    <mergeCell ref="J32:L32"/>
    <mergeCell ref="J33:L33"/>
    <mergeCell ref="J54:L54"/>
    <mergeCell ref="J55:L55"/>
    <mergeCell ref="J56:L56"/>
    <mergeCell ref="J57:L57"/>
    <mergeCell ref="J58:L58"/>
    <mergeCell ref="J59:L59"/>
    <mergeCell ref="J50:L50"/>
    <mergeCell ref="J51:L51"/>
    <mergeCell ref="J52:L52"/>
    <mergeCell ref="J53:L53"/>
    <mergeCell ref="J66:L66"/>
    <mergeCell ref="J67:L67"/>
    <mergeCell ref="J68:L68"/>
    <mergeCell ref="J69:L69"/>
    <mergeCell ref="J70:L70"/>
    <mergeCell ref="J71:L71"/>
    <mergeCell ref="J60:L60"/>
    <mergeCell ref="J61:L61"/>
    <mergeCell ref="J62:L62"/>
    <mergeCell ref="J63:L63"/>
    <mergeCell ref="J64:L64"/>
    <mergeCell ref="J65:L65"/>
    <mergeCell ref="J78:L78"/>
    <mergeCell ref="J79:L79"/>
    <mergeCell ref="J80:L80"/>
    <mergeCell ref="J81:L81"/>
    <mergeCell ref="J82:L82"/>
    <mergeCell ref="J83:L83"/>
    <mergeCell ref="J72:L72"/>
    <mergeCell ref="J73:L73"/>
    <mergeCell ref="J74:L74"/>
    <mergeCell ref="J75:L75"/>
    <mergeCell ref="J76:L76"/>
    <mergeCell ref="J77:L77"/>
    <mergeCell ref="J90:L90"/>
    <mergeCell ref="J91:L91"/>
    <mergeCell ref="J92:L92"/>
    <mergeCell ref="J93:L93"/>
    <mergeCell ref="J94:L94"/>
    <mergeCell ref="J95:L95"/>
    <mergeCell ref="J84:L84"/>
    <mergeCell ref="J85:L85"/>
    <mergeCell ref="J86:L86"/>
    <mergeCell ref="J87:L87"/>
    <mergeCell ref="J88:L88"/>
    <mergeCell ref="J89:L89"/>
    <mergeCell ref="J123:L123"/>
    <mergeCell ref="J116:L116"/>
    <mergeCell ref="J117:L117"/>
    <mergeCell ref="J118:L118"/>
    <mergeCell ref="J119:L119"/>
    <mergeCell ref="J120:L120"/>
    <mergeCell ref="J121:L121"/>
    <mergeCell ref="J111:L111"/>
    <mergeCell ref="J112:L112"/>
    <mergeCell ref="J113:L113"/>
    <mergeCell ref="J114:L114"/>
    <mergeCell ref="J115:L115"/>
    <mergeCell ref="C15:C16"/>
    <mergeCell ref="D15:D16"/>
    <mergeCell ref="E15:E16"/>
    <mergeCell ref="F15:F16"/>
    <mergeCell ref="G15:G16"/>
    <mergeCell ref="H15:H16"/>
    <mergeCell ref="I15:I16"/>
    <mergeCell ref="J15:L16"/>
    <mergeCell ref="J122:L122"/>
    <mergeCell ref="J107:L107"/>
    <mergeCell ref="J108:L108"/>
    <mergeCell ref="J109:L109"/>
    <mergeCell ref="J110:L110"/>
    <mergeCell ref="J102:L102"/>
    <mergeCell ref="J103:L103"/>
    <mergeCell ref="J104:L104"/>
    <mergeCell ref="J105:L105"/>
    <mergeCell ref="J106:L106"/>
    <mergeCell ref="J96:L96"/>
    <mergeCell ref="J97:L97"/>
    <mergeCell ref="J98:L98"/>
    <mergeCell ref="J99:L99"/>
    <mergeCell ref="J100:L100"/>
    <mergeCell ref="J101:L101"/>
  </mergeCells>
  <pageMargins left="0.7" right="0.7" top="0.75" bottom="0.75" header="0.3" footer="0.3"/>
  <pageSetup paperSize="9" orientation="portrait" r:id="rId1"/>
  <ignoredErrors>
    <ignoredError sqref="I2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84BB-AC3E-4CE8-9354-007CE2A674B5}">
  <dimension ref="A7:H47"/>
  <sheetViews>
    <sheetView topLeftCell="A34" workbookViewId="0">
      <selection activeCell="H46" sqref="H46:H47"/>
    </sheetView>
  </sheetViews>
  <sheetFormatPr baseColWidth="10" defaultRowHeight="15" x14ac:dyDescent="0.25"/>
  <sheetData>
    <row r="7" spans="1:8" x14ac:dyDescent="0.25">
      <c r="B7">
        <v>0.14000000000000001</v>
      </c>
    </row>
    <row r="8" spans="1:8" x14ac:dyDescent="0.25">
      <c r="B8">
        <v>0.8</v>
      </c>
    </row>
    <row r="9" spans="1:8" x14ac:dyDescent="0.25">
      <c r="B9">
        <v>0.8</v>
      </c>
    </row>
    <row r="10" spans="1:8" x14ac:dyDescent="0.25">
      <c r="B10">
        <v>0.26</v>
      </c>
    </row>
    <row r="11" spans="1:8" x14ac:dyDescent="0.25">
      <c r="A11">
        <v>5</v>
      </c>
      <c r="B11" s="1"/>
      <c r="D11" s="2">
        <v>2024</v>
      </c>
      <c r="F11" s="2">
        <v>2023</v>
      </c>
      <c r="H11" s="2">
        <v>2025</v>
      </c>
    </row>
    <row r="12" spans="1:8" x14ac:dyDescent="0.25">
      <c r="C12">
        <v>1</v>
      </c>
      <c r="D12">
        <v>1</v>
      </c>
      <c r="F12">
        <v>1</v>
      </c>
      <c r="H12">
        <v>1</v>
      </c>
    </row>
    <row r="13" spans="1:8" x14ac:dyDescent="0.25">
      <c r="C13">
        <v>2</v>
      </c>
      <c r="D13">
        <v>1</v>
      </c>
      <c r="F13">
        <v>1</v>
      </c>
      <c r="H13">
        <v>1</v>
      </c>
    </row>
    <row r="14" spans="1:8" x14ac:dyDescent="0.25">
      <c r="C14">
        <v>3</v>
      </c>
      <c r="D14">
        <v>0.99999999999999978</v>
      </c>
      <c r="F14">
        <v>1</v>
      </c>
      <c r="H14">
        <v>1</v>
      </c>
    </row>
    <row r="15" spans="1:8" x14ac:dyDescent="0.25">
      <c r="C15">
        <v>4</v>
      </c>
      <c r="D15">
        <v>1</v>
      </c>
      <c r="F15">
        <v>1</v>
      </c>
      <c r="H15">
        <v>1</v>
      </c>
    </row>
    <row r="16" spans="1:8" x14ac:dyDescent="0.25">
      <c r="C16">
        <v>5</v>
      </c>
      <c r="D16">
        <v>1</v>
      </c>
      <c r="F16">
        <v>1</v>
      </c>
      <c r="H16">
        <v>0.86</v>
      </c>
    </row>
    <row r="17" spans="3:8" x14ac:dyDescent="0.25">
      <c r="C17">
        <v>6</v>
      </c>
      <c r="D17">
        <v>0.85999999999999988</v>
      </c>
      <c r="F17">
        <v>0.74</v>
      </c>
      <c r="H17">
        <v>1</v>
      </c>
    </row>
    <row r="18" spans="3:8" x14ac:dyDescent="0.25">
      <c r="C18">
        <v>7</v>
      </c>
      <c r="D18">
        <v>1</v>
      </c>
      <c r="F18">
        <v>0.86</v>
      </c>
      <c r="H18">
        <v>1</v>
      </c>
    </row>
    <row r="19" spans="3:8" x14ac:dyDescent="0.25">
      <c r="C19">
        <v>8</v>
      </c>
      <c r="D19">
        <v>1</v>
      </c>
      <c r="F19">
        <v>0.86</v>
      </c>
      <c r="H19">
        <v>1</v>
      </c>
    </row>
    <row r="20" spans="3:8" x14ac:dyDescent="0.25">
      <c r="C20">
        <v>9</v>
      </c>
      <c r="D20">
        <v>1</v>
      </c>
      <c r="F20">
        <v>0.86</v>
      </c>
      <c r="H20">
        <v>0.86</v>
      </c>
    </row>
    <row r="21" spans="3:8" x14ac:dyDescent="0.25">
      <c r="C21">
        <v>10</v>
      </c>
      <c r="D21">
        <v>0.99999999999999978</v>
      </c>
      <c r="F21">
        <v>0.81</v>
      </c>
      <c r="H21">
        <v>1</v>
      </c>
    </row>
    <row r="22" spans="3:8" x14ac:dyDescent="0.25">
      <c r="C22">
        <v>11</v>
      </c>
      <c r="D22">
        <v>1</v>
      </c>
      <c r="F22">
        <v>1</v>
      </c>
      <c r="H22">
        <v>1</v>
      </c>
    </row>
    <row r="23" spans="3:8" x14ac:dyDescent="0.25">
      <c r="C23">
        <v>12</v>
      </c>
      <c r="D23">
        <v>1</v>
      </c>
      <c r="F23">
        <v>1</v>
      </c>
      <c r="H23">
        <v>1</v>
      </c>
    </row>
    <row r="24" spans="3:8" x14ac:dyDescent="0.25">
      <c r="C24">
        <v>13</v>
      </c>
      <c r="D24">
        <v>1</v>
      </c>
      <c r="F24">
        <v>1</v>
      </c>
      <c r="H24">
        <v>1</v>
      </c>
    </row>
    <row r="25" spans="3:8" x14ac:dyDescent="0.25">
      <c r="C25">
        <v>14</v>
      </c>
      <c r="D25">
        <v>1</v>
      </c>
      <c r="F25">
        <v>1</v>
      </c>
      <c r="H25">
        <v>1</v>
      </c>
    </row>
    <row r="26" spans="3:8" x14ac:dyDescent="0.25">
      <c r="C26">
        <v>15</v>
      </c>
      <c r="D26">
        <v>1</v>
      </c>
      <c r="F26">
        <v>1</v>
      </c>
      <c r="H26">
        <v>1</v>
      </c>
    </row>
    <row r="27" spans="3:8" x14ac:dyDescent="0.25">
      <c r="C27" s="3">
        <v>16</v>
      </c>
      <c r="D27" s="3">
        <v>1</v>
      </c>
      <c r="E27" s="3"/>
      <c r="F27" s="3">
        <v>0.46</v>
      </c>
      <c r="H27" s="3">
        <v>1</v>
      </c>
    </row>
    <row r="28" spans="3:8" x14ac:dyDescent="0.25">
      <c r="C28">
        <v>17</v>
      </c>
      <c r="D28">
        <v>1</v>
      </c>
      <c r="F28">
        <v>1</v>
      </c>
      <c r="H28">
        <v>1</v>
      </c>
    </row>
    <row r="29" spans="3:8" x14ac:dyDescent="0.25">
      <c r="C29">
        <v>18</v>
      </c>
      <c r="D29">
        <v>1</v>
      </c>
      <c r="F29">
        <v>0.86</v>
      </c>
      <c r="H29">
        <v>1</v>
      </c>
    </row>
    <row r="30" spans="3:8" x14ac:dyDescent="0.25">
      <c r="C30">
        <v>19</v>
      </c>
      <c r="D30">
        <v>1</v>
      </c>
      <c r="F30">
        <v>1</v>
      </c>
      <c r="H30">
        <v>1</v>
      </c>
    </row>
    <row r="31" spans="3:8" x14ac:dyDescent="0.25">
      <c r="C31">
        <v>20</v>
      </c>
      <c r="D31">
        <v>1</v>
      </c>
      <c r="F31">
        <v>0.74</v>
      </c>
      <c r="H31">
        <v>1</v>
      </c>
    </row>
    <row r="32" spans="3:8" x14ac:dyDescent="0.25">
      <c r="C32">
        <v>21</v>
      </c>
      <c r="D32">
        <v>1</v>
      </c>
      <c r="F32">
        <v>0.74</v>
      </c>
      <c r="H32">
        <v>1</v>
      </c>
    </row>
    <row r="33" spans="3:8" x14ac:dyDescent="0.25">
      <c r="C33">
        <v>22</v>
      </c>
      <c r="D33">
        <v>0.99999999999999978</v>
      </c>
      <c r="F33">
        <v>0.78</v>
      </c>
      <c r="H33">
        <v>0.5</v>
      </c>
    </row>
    <row r="34" spans="3:8" x14ac:dyDescent="0.25">
      <c r="C34" s="3">
        <v>23</v>
      </c>
      <c r="D34" s="3">
        <v>1</v>
      </c>
      <c r="E34" s="3"/>
      <c r="F34" s="3">
        <v>0.65</v>
      </c>
      <c r="H34" s="3">
        <v>1</v>
      </c>
    </row>
    <row r="35" spans="3:8" x14ac:dyDescent="0.25">
      <c r="C35">
        <v>24</v>
      </c>
      <c r="D35">
        <v>1</v>
      </c>
      <c r="F35">
        <v>0.93</v>
      </c>
      <c r="H35">
        <v>0.93</v>
      </c>
    </row>
    <row r="36" spans="3:8" x14ac:dyDescent="0.25">
      <c r="C36">
        <v>25</v>
      </c>
      <c r="D36">
        <v>1</v>
      </c>
      <c r="F36">
        <v>0.72</v>
      </c>
      <c r="H36">
        <v>0.6</v>
      </c>
    </row>
    <row r="37" spans="3:8" x14ac:dyDescent="0.25">
      <c r="C37">
        <v>26</v>
      </c>
      <c r="D37">
        <v>0.2</v>
      </c>
      <c r="F37">
        <v>0.2</v>
      </c>
      <c r="H37">
        <v>0.2</v>
      </c>
    </row>
    <row r="38" spans="3:8" x14ac:dyDescent="0.25">
      <c r="C38">
        <v>27</v>
      </c>
      <c r="D38">
        <v>1</v>
      </c>
      <c r="F38">
        <v>0.94</v>
      </c>
      <c r="H38">
        <v>0.54400000000000004</v>
      </c>
    </row>
    <row r="39" spans="3:8" x14ac:dyDescent="0.25">
      <c r="C39">
        <v>28</v>
      </c>
      <c r="D39">
        <v>0.2</v>
      </c>
      <c r="F39">
        <v>0.6</v>
      </c>
      <c r="H39">
        <v>0.2</v>
      </c>
    </row>
    <row r="40" spans="3:8" x14ac:dyDescent="0.25">
      <c r="C40">
        <v>29</v>
      </c>
      <c r="D40">
        <v>1</v>
      </c>
      <c r="F40">
        <v>1</v>
      </c>
      <c r="H40">
        <v>1</v>
      </c>
    </row>
    <row r="41" spans="3:8" x14ac:dyDescent="0.25">
      <c r="C41">
        <v>30</v>
      </c>
      <c r="D41">
        <v>1</v>
      </c>
      <c r="F41">
        <v>1</v>
      </c>
      <c r="H41">
        <v>0.86</v>
      </c>
    </row>
    <row r="42" spans="3:8" x14ac:dyDescent="0.25">
      <c r="C42">
        <v>31</v>
      </c>
      <c r="D42">
        <v>1</v>
      </c>
      <c r="F42">
        <v>0.72</v>
      </c>
      <c r="H42">
        <v>1</v>
      </c>
    </row>
    <row r="43" spans="3:8" x14ac:dyDescent="0.25">
      <c r="C43" s="3">
        <v>32</v>
      </c>
      <c r="D43" s="3">
        <v>0.74</v>
      </c>
      <c r="E43" s="3"/>
      <c r="F43" s="3">
        <v>0.2</v>
      </c>
      <c r="H43" s="3">
        <v>0.74</v>
      </c>
    </row>
    <row r="44" spans="3:8" x14ac:dyDescent="0.25">
      <c r="D44">
        <f>SUM(D12:D43)</f>
        <v>29.999999999999996</v>
      </c>
      <c r="F44">
        <f>SUM(F12:F43)</f>
        <v>26.669999999999998</v>
      </c>
      <c r="H44">
        <f>SUM(H12:H43)</f>
        <v>28.293999999999997</v>
      </c>
    </row>
    <row r="46" spans="3:8" x14ac:dyDescent="0.25">
      <c r="D46">
        <f>+D44/32</f>
        <v>0.93749999999999989</v>
      </c>
      <c r="F46">
        <f>+F44/32</f>
        <v>0.83343749999999994</v>
      </c>
      <c r="H46">
        <f>+H44/32</f>
        <v>0.8841874999999999</v>
      </c>
    </row>
    <row r="47" spans="3:8" x14ac:dyDescent="0.25">
      <c r="D47">
        <f>+D46*5</f>
        <v>4.6874999999999991</v>
      </c>
      <c r="F47">
        <f>+F46*5</f>
        <v>4.1671874999999998</v>
      </c>
      <c r="H47">
        <f>+H46*5</f>
        <v>4.4209374999999991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Preguntas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Reyes</dc:creator>
  <cp:lastModifiedBy>Carlos Alberto Quiñones Cardenas</cp:lastModifiedBy>
  <dcterms:created xsi:type="dcterms:W3CDTF">2025-02-26T00:55:37Z</dcterms:created>
  <dcterms:modified xsi:type="dcterms:W3CDTF">2026-03-02T19:45:30Z</dcterms:modified>
</cp:coreProperties>
</file>